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UK&amp;Ireland\Operations\Language\Siebel\NEW GUIDES\SFL\S&amp;L\"/>
    </mc:Choice>
  </mc:AlternateContent>
  <xr:revisionPtr revIDLastSave="0" documentId="13_ncr:1_{03DD33CF-AA0A-4643-AD87-70FC25A7FCFF}" xr6:coauthVersionLast="32" xr6:coauthVersionMax="32" xr10:uidLastSave="{00000000-0000-0000-0000-000000000000}"/>
  <bookViews>
    <workbookView xWindow="0" yWindow="0" windowWidth="23010" windowHeight="8510" xr2:uid="{74064496-02EB-4C0B-A9A1-0E7BE9C3007F}"/>
  </bookViews>
  <sheets>
    <sheet name="SfL timetable" sheetId="3" r:id="rId1"/>
    <sheet name="Sheet1" sheetId="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3" l="1"/>
  <c r="C52" i="3"/>
  <c r="D52" i="3" s="1"/>
  <c r="P51" i="3"/>
  <c r="I51" i="3"/>
  <c r="D51" i="3"/>
  <c r="B52" i="3" s="1"/>
  <c r="C51" i="3"/>
  <c r="P50" i="3"/>
  <c r="I50" i="3"/>
  <c r="D50" i="3"/>
  <c r="B51" i="3" s="1"/>
  <c r="C50" i="3"/>
  <c r="P49" i="3"/>
  <c r="I49" i="3"/>
  <c r="D49" i="3"/>
  <c r="B50" i="3" s="1"/>
  <c r="C49" i="3"/>
  <c r="B49" i="3"/>
  <c r="P48" i="3"/>
  <c r="P47" i="3"/>
  <c r="I47" i="3"/>
  <c r="D47" i="3"/>
  <c r="C48" i="3" s="1"/>
  <c r="D48" i="3" s="1"/>
  <c r="C47" i="3"/>
  <c r="P46" i="3"/>
  <c r="I46" i="3"/>
  <c r="D46" i="3"/>
  <c r="B47" i="3" s="1"/>
  <c r="C46" i="3"/>
  <c r="P45" i="3"/>
  <c r="I45" i="3"/>
  <c r="D45" i="3"/>
  <c r="B46" i="3" s="1"/>
  <c r="C45" i="3"/>
  <c r="B45" i="3"/>
  <c r="P44" i="3"/>
  <c r="P43" i="3"/>
  <c r="I43" i="3"/>
  <c r="D43" i="3"/>
  <c r="C44" i="3" s="1"/>
  <c r="D44" i="3" s="1"/>
  <c r="C43" i="3"/>
  <c r="B43" i="3"/>
  <c r="P42" i="3"/>
  <c r="I42" i="3"/>
  <c r="D42" i="3"/>
  <c r="C42" i="3"/>
  <c r="P41" i="3"/>
  <c r="I41" i="3"/>
  <c r="D41" i="3"/>
  <c r="B42" i="3" s="1"/>
  <c r="C41" i="3"/>
  <c r="B41" i="3"/>
  <c r="P40" i="3"/>
  <c r="P39" i="3"/>
  <c r="I39" i="3"/>
  <c r="D39" i="3"/>
  <c r="C40" i="3" s="1"/>
  <c r="D40" i="3" s="1"/>
  <c r="C39" i="3"/>
  <c r="P38" i="3"/>
  <c r="I38" i="3"/>
  <c r="D38" i="3"/>
  <c r="B39" i="3" s="1"/>
  <c r="C38" i="3"/>
  <c r="P37" i="3"/>
  <c r="I37" i="3"/>
  <c r="D37" i="3"/>
  <c r="B38" i="3" s="1"/>
  <c r="C37" i="3"/>
  <c r="B37" i="3"/>
  <c r="P36" i="3"/>
  <c r="P35" i="3"/>
  <c r="I35" i="3"/>
  <c r="D35" i="3"/>
  <c r="C36" i="3" s="1"/>
  <c r="D36" i="3" s="1"/>
  <c r="C35" i="3"/>
  <c r="P34" i="3"/>
  <c r="I34" i="3"/>
  <c r="D34" i="3"/>
  <c r="B35" i="3" s="1"/>
  <c r="C34" i="3"/>
  <c r="P33" i="3"/>
  <c r="I33" i="3"/>
  <c r="D33" i="3"/>
  <c r="B34" i="3" s="1"/>
  <c r="C33" i="3"/>
  <c r="B33" i="3"/>
  <c r="B48" i="3" l="1"/>
  <c r="B44" i="3"/>
  <c r="B40" i="3"/>
  <c r="B36" i="3"/>
  <c r="D10" i="3"/>
  <c r="J9" i="3" l="1"/>
  <c r="K9" i="3" l="1"/>
  <c r="B9" i="3" l="1"/>
  <c r="P28" i="3" l="1"/>
  <c r="P29" i="3"/>
  <c r="P30" i="3"/>
  <c r="P31" i="3"/>
  <c r="P32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C9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D15" i="4"/>
  <c r="E15" i="4"/>
  <c r="L9" i="3"/>
  <c r="M9" i="3" s="1"/>
  <c r="H9" i="3" s="1"/>
  <c r="E3" i="4"/>
  <c r="E4" i="4"/>
  <c r="E5" i="4"/>
  <c r="E6" i="4"/>
  <c r="E7" i="4"/>
  <c r="E8" i="4"/>
  <c r="E9" i="4"/>
  <c r="E10" i="4"/>
  <c r="E11" i="4"/>
  <c r="E12" i="4"/>
  <c r="E13" i="4"/>
  <c r="E14" i="4"/>
  <c r="D14" i="4"/>
  <c r="D9" i="3" l="1"/>
  <c r="B10" i="3" s="1"/>
  <c r="C10" i="3" s="1"/>
  <c r="I9" i="3"/>
  <c r="I10" i="3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3" i="4"/>
  <c r="L3" i="4"/>
  <c r="D13" i="4" l="1"/>
  <c r="D4" i="4"/>
  <c r="D5" i="4"/>
  <c r="D6" i="4"/>
  <c r="D7" i="4"/>
  <c r="D8" i="4"/>
  <c r="D9" i="4"/>
  <c r="D10" i="4"/>
  <c r="D11" i="4"/>
  <c r="D12" i="4"/>
  <c r="D3" i="4"/>
  <c r="N9" i="3" l="1"/>
  <c r="M3" i="4"/>
  <c r="O9" i="3"/>
  <c r="J10" i="3" l="1"/>
  <c r="K10" i="3" s="1"/>
  <c r="N3" i="4"/>
  <c r="L10" i="3" l="1"/>
  <c r="M10" i="3" s="1"/>
  <c r="H10" i="3" l="1"/>
  <c r="I11" i="3" l="1"/>
  <c r="M4" i="4"/>
  <c r="N4" i="4" s="1"/>
  <c r="N10" i="3"/>
  <c r="O10" i="3"/>
  <c r="J11" i="3" l="1"/>
  <c r="L11" i="3"/>
  <c r="M11" i="3" s="1"/>
  <c r="B11" i="3"/>
  <c r="C11" i="3" s="1"/>
  <c r="H11" i="3" l="1"/>
  <c r="K11" i="3"/>
  <c r="M5" i="4" l="1"/>
  <c r="N5" i="4" s="1"/>
  <c r="I12" i="3"/>
  <c r="D11" i="3"/>
  <c r="C12" i="3" s="1"/>
  <c r="N11" i="3"/>
  <c r="O11" i="3"/>
  <c r="J12" i="3" l="1"/>
  <c r="B12" i="3"/>
  <c r="B54" i="3"/>
  <c r="B55" i="3" l="1"/>
  <c r="B56" i="3" l="1"/>
  <c r="B57" i="3" l="1"/>
  <c r="B58" i="3" l="1"/>
  <c r="B53" i="3" l="1"/>
  <c r="K12" i="3" l="1"/>
  <c r="L12" i="3" l="1"/>
  <c r="M12" i="3" s="1"/>
  <c r="H12" i="3" l="1"/>
  <c r="I13" i="3" l="1"/>
  <c r="N12" i="3"/>
  <c r="M6" i="4"/>
  <c r="D12" i="3"/>
  <c r="B13" i="3" s="1"/>
  <c r="C13" i="3" s="1"/>
  <c r="O12" i="3"/>
  <c r="J13" i="3" l="1"/>
  <c r="K13" i="3" s="1"/>
  <c r="N6" i="4"/>
  <c r="L13" i="3" l="1"/>
  <c r="M13" i="3" s="1"/>
  <c r="H13" i="3" l="1"/>
  <c r="I14" i="3" l="1"/>
  <c r="M7" i="4"/>
  <c r="N13" i="3"/>
  <c r="D13" i="3"/>
  <c r="B14" i="3" s="1"/>
  <c r="C14" i="3" s="1"/>
  <c r="O13" i="3"/>
  <c r="J14" i="3" l="1"/>
  <c r="K14" i="3" s="1"/>
  <c r="N7" i="4"/>
  <c r="L14" i="3" l="1"/>
  <c r="M14" i="3" s="1"/>
  <c r="H14" i="3" l="1"/>
  <c r="I15" i="3" l="1"/>
  <c r="M8" i="4"/>
  <c r="N14" i="3"/>
  <c r="D14" i="3"/>
  <c r="B15" i="3" s="1"/>
  <c r="C15" i="3" s="1"/>
  <c r="O14" i="3"/>
  <c r="J15" i="3" l="1"/>
  <c r="K15" i="3" s="1"/>
  <c r="N8" i="4"/>
  <c r="L15" i="3" l="1"/>
  <c r="M15" i="3" s="1"/>
  <c r="H15" i="3" l="1"/>
  <c r="I16" i="3" s="1"/>
  <c r="N15" i="3" l="1"/>
  <c r="M9" i="4"/>
  <c r="D15" i="3"/>
  <c r="O15" i="3"/>
  <c r="J16" i="3" l="1"/>
  <c r="K16" i="3" s="1"/>
  <c r="B16" i="3"/>
  <c r="C16" i="3"/>
  <c r="N9" i="4"/>
  <c r="L16" i="3" l="1"/>
  <c r="M16" i="3" s="1"/>
  <c r="H16" i="3" l="1"/>
  <c r="I17" i="3" s="1"/>
  <c r="M10" i="4" l="1"/>
  <c r="N16" i="3"/>
  <c r="D16" i="3"/>
  <c r="B17" i="3" s="1"/>
  <c r="C17" i="3" s="1"/>
  <c r="O16" i="3"/>
  <c r="J17" i="3" l="1"/>
  <c r="K17" i="3" s="1"/>
  <c r="N10" i="4"/>
  <c r="L17" i="3" l="1"/>
  <c r="M17" i="3" s="1"/>
  <c r="H17" i="3" l="1"/>
  <c r="I18" i="3" s="1"/>
  <c r="N17" i="3" l="1"/>
  <c r="M11" i="4"/>
  <c r="N11" i="4" s="1"/>
  <c r="D17" i="3"/>
  <c r="B18" i="3" s="1"/>
  <c r="C18" i="3" s="1"/>
  <c r="O17" i="3"/>
  <c r="J18" i="3" l="1"/>
  <c r="K18" i="3" s="1"/>
  <c r="L18" i="3" l="1"/>
  <c r="M18" i="3" s="1"/>
  <c r="H18" i="3" l="1"/>
  <c r="I19" i="3" s="1"/>
  <c r="M12" i="4" l="1"/>
  <c r="N12" i="4" s="1"/>
  <c r="N18" i="3"/>
  <c r="D18" i="3"/>
  <c r="B19" i="3" s="1"/>
  <c r="C19" i="3" s="1"/>
  <c r="O18" i="3"/>
  <c r="J19" i="3" l="1"/>
  <c r="K19" i="3" s="1"/>
  <c r="L19" i="3" l="1"/>
  <c r="M19" i="3" s="1"/>
  <c r="H19" i="3" l="1"/>
  <c r="I20" i="3" s="1"/>
  <c r="M13" i="4" l="1"/>
  <c r="N13" i="4" s="1"/>
  <c r="N19" i="3"/>
  <c r="D19" i="3"/>
  <c r="O19" i="3"/>
  <c r="J20" i="3" l="1"/>
  <c r="K20" i="3" s="1"/>
  <c r="B20" i="3"/>
  <c r="C20" i="3"/>
  <c r="L20" i="3" l="1"/>
  <c r="M20" i="3" s="1"/>
  <c r="H20" i="3" l="1"/>
  <c r="I21" i="3" l="1"/>
  <c r="N20" i="3"/>
  <c r="M14" i="4"/>
  <c r="N14" i="4" s="1"/>
  <c r="D20" i="3"/>
  <c r="B21" i="3" s="1"/>
  <c r="C21" i="3" s="1"/>
  <c r="O20" i="3"/>
  <c r="J21" i="3" l="1"/>
  <c r="K21" i="3" s="1"/>
  <c r="L21" i="3" l="1"/>
  <c r="M21" i="3" s="1"/>
  <c r="H21" i="3" l="1"/>
  <c r="I22" i="3" s="1"/>
  <c r="N21" i="3" l="1"/>
  <c r="M15" i="4"/>
  <c r="N15" i="4" s="1"/>
  <c r="D21" i="3"/>
  <c r="B22" i="3" s="1"/>
  <c r="C22" i="3" s="1"/>
  <c r="O21" i="3"/>
  <c r="J22" i="3" l="1"/>
  <c r="K22" i="3" s="1"/>
  <c r="L22" i="3" l="1"/>
  <c r="M22" i="3" s="1"/>
  <c r="H22" i="3" l="1"/>
  <c r="I23" i="3" s="1"/>
  <c r="M16" i="4" l="1"/>
  <c r="N16" i="4" s="1"/>
  <c r="N22" i="3"/>
  <c r="D22" i="3"/>
  <c r="B23" i="3" s="1"/>
  <c r="C23" i="3" s="1"/>
  <c r="O22" i="3"/>
  <c r="J23" i="3" l="1"/>
  <c r="K23" i="3" s="1"/>
  <c r="L23" i="3" l="1"/>
  <c r="M23" i="3" s="1"/>
  <c r="H23" i="3" l="1"/>
  <c r="M17" i="4" l="1"/>
  <c r="N23" i="3"/>
  <c r="I24" i="3"/>
  <c r="D23" i="3"/>
  <c r="O23" i="3"/>
  <c r="J24" i="3" l="1"/>
  <c r="K24" i="3" s="1"/>
  <c r="C24" i="3"/>
  <c r="B24" i="3"/>
  <c r="N17" i="4"/>
  <c r="L24" i="3" l="1"/>
  <c r="M24" i="3" s="1"/>
  <c r="H24" i="3" l="1"/>
  <c r="M18" i="4" l="1"/>
  <c r="N18" i="4" s="1"/>
  <c r="N24" i="3"/>
  <c r="I25" i="3"/>
  <c r="D24" i="3"/>
  <c r="B25" i="3" s="1"/>
  <c r="C25" i="3" s="1"/>
  <c r="O24" i="3"/>
  <c r="J25" i="3" l="1"/>
  <c r="K25" i="3" s="1"/>
  <c r="L25" i="3" s="1"/>
  <c r="M25" i="3" s="1"/>
  <c r="H25" i="3" l="1"/>
  <c r="N25" i="3" l="1"/>
  <c r="M19" i="4"/>
  <c r="N19" i="4" s="1"/>
  <c r="I26" i="3"/>
  <c r="D25" i="3"/>
  <c r="B26" i="3" s="1"/>
  <c r="C26" i="3" s="1"/>
  <c r="O25" i="3"/>
  <c r="J26" i="3" l="1"/>
  <c r="K26" i="3" s="1"/>
  <c r="L26" i="3" l="1"/>
  <c r="M26" i="3" s="1"/>
  <c r="H26" i="3" l="1"/>
  <c r="I27" i="3" l="1"/>
  <c r="M20" i="4"/>
  <c r="N26" i="3"/>
  <c r="D26" i="3"/>
  <c r="B27" i="3" s="1"/>
  <c r="C27" i="3" s="1"/>
  <c r="O26" i="3"/>
  <c r="J27" i="3" l="1"/>
  <c r="K27" i="3" s="1"/>
  <c r="N20" i="4"/>
  <c r="L28" i="3" l="1"/>
  <c r="M28" i="3" s="1"/>
  <c r="H28" i="3" s="1"/>
  <c r="L27" i="3"/>
  <c r="M27" i="3" s="1"/>
  <c r="H27" i="3" l="1"/>
  <c r="N28" i="3"/>
  <c r="M22" i="4"/>
  <c r="N27" i="3" l="1"/>
  <c r="M21" i="4"/>
  <c r="I28" i="3"/>
  <c r="I29" i="3"/>
  <c r="D27" i="3"/>
  <c r="O28" i="3"/>
  <c r="O27" i="3"/>
  <c r="J28" i="3" l="1"/>
  <c r="J29" i="3" s="1"/>
  <c r="B28" i="3"/>
  <c r="C28" i="3"/>
  <c r="D28" i="3" s="1"/>
  <c r="B29" i="3" s="1"/>
  <c r="C29" i="3" s="1"/>
  <c r="N22" i="4"/>
  <c r="N21" i="4"/>
  <c r="K28" i="3" l="1"/>
  <c r="L29" i="3" s="1"/>
  <c r="M29" i="3" s="1"/>
  <c r="K29" i="3"/>
  <c r="L30" i="3" l="1"/>
  <c r="M30" i="3" s="1"/>
  <c r="H30" i="3" s="1"/>
  <c r="N30" i="3" s="1"/>
  <c r="H29" i="3"/>
  <c r="I30" i="3" l="1"/>
  <c r="N29" i="3"/>
  <c r="D29" i="3"/>
  <c r="B30" i="3" s="1"/>
  <c r="C30" i="3" s="1"/>
  <c r="D30" i="3" s="1"/>
  <c r="B31" i="3" s="1"/>
  <c r="C31" i="3" s="1"/>
  <c r="I31" i="3"/>
  <c r="O29" i="3"/>
  <c r="O30" i="3"/>
  <c r="J30" i="3" l="1"/>
  <c r="J31" i="3" s="1"/>
  <c r="K31" i="3" s="1"/>
  <c r="K30" i="3" l="1"/>
  <c r="L31" i="3" l="1"/>
  <c r="M31" i="3" s="1"/>
  <c r="L32" i="3"/>
  <c r="M32" i="3" s="1"/>
  <c r="D31" i="3"/>
  <c r="H31" i="3" l="1"/>
  <c r="H32" i="3"/>
  <c r="N32" i="3" s="1"/>
  <c r="B32" i="3"/>
  <c r="C32" i="3"/>
  <c r="I32" i="3" l="1"/>
  <c r="N31" i="3"/>
  <c r="D32" i="3"/>
  <c r="O32" i="3"/>
  <c r="O31" i="3"/>
  <c r="J32" i="3" l="1"/>
  <c r="K32" i="3" s="1"/>
  <c r="J33" i="3"/>
  <c r="K33" i="3" s="1"/>
  <c r="L34" i="3" l="1"/>
  <c r="M34" i="3" s="1"/>
  <c r="H34" i="3" s="1"/>
  <c r="N34" i="3" s="1"/>
  <c r="L33" i="3"/>
  <c r="M33" i="3" s="1"/>
  <c r="H33" i="3" l="1"/>
  <c r="N33" i="3" s="1"/>
  <c r="O33" i="3"/>
  <c r="O34" i="3"/>
  <c r="J35" i="3" l="1"/>
  <c r="J34" i="3"/>
  <c r="K34" i="3" s="1"/>
  <c r="L35" i="3" l="1"/>
  <c r="M35" i="3" s="1"/>
  <c r="K35" i="3"/>
  <c r="H35" i="3" l="1"/>
  <c r="L36" i="3"/>
  <c r="M36" i="3" s="1"/>
  <c r="H36" i="3" s="1"/>
  <c r="N36" i="3" s="1"/>
  <c r="N35" i="3" l="1"/>
  <c r="I36" i="3"/>
  <c r="O36" i="3"/>
  <c r="O35" i="3"/>
  <c r="J37" i="3" l="1"/>
  <c r="K37" i="3" s="1"/>
  <c r="J36" i="3"/>
  <c r="K36" i="3" s="1"/>
  <c r="L38" i="3" l="1"/>
  <c r="M38" i="3" s="1"/>
  <c r="H38" i="3" s="1"/>
  <c r="N38" i="3" s="1"/>
  <c r="L37" i="3"/>
  <c r="M37" i="3" s="1"/>
  <c r="H37" i="3" l="1"/>
  <c r="N37" i="3" s="1"/>
  <c r="O38" i="3"/>
  <c r="O37" i="3"/>
  <c r="J38" i="3" l="1"/>
  <c r="K38" i="3" s="1"/>
  <c r="J39" i="3"/>
  <c r="K39" i="3" l="1"/>
  <c r="L39" i="3"/>
  <c r="M39" i="3" s="1"/>
  <c r="L40" i="3"/>
  <c r="M40" i="3" s="1"/>
  <c r="H40" i="3" s="1"/>
  <c r="N40" i="3" s="1"/>
  <c r="H39" i="3" l="1"/>
  <c r="N39" i="3" l="1"/>
  <c r="I40" i="3"/>
  <c r="O39" i="3"/>
  <c r="O40" i="3"/>
  <c r="J41" i="3" l="1"/>
  <c r="K41" i="3" s="1"/>
  <c r="J40" i="3"/>
  <c r="K40" i="3" s="1"/>
  <c r="L42" i="3" l="1"/>
  <c r="M42" i="3" s="1"/>
  <c r="H42" i="3" s="1"/>
  <c r="N42" i="3" s="1"/>
  <c r="L41" i="3"/>
  <c r="M41" i="3" s="1"/>
  <c r="H41" i="3" l="1"/>
  <c r="N41" i="3" s="1"/>
  <c r="O42" i="3"/>
  <c r="O41" i="3"/>
  <c r="J42" i="3" l="1"/>
  <c r="K42" i="3" s="1"/>
  <c r="J43" i="3"/>
  <c r="K43" i="3" s="1"/>
  <c r="L43" i="3" l="1"/>
  <c r="M43" i="3" s="1"/>
  <c r="L44" i="3"/>
  <c r="M44" i="3" s="1"/>
  <c r="H44" i="3" s="1"/>
  <c r="N44" i="3" s="1"/>
  <c r="H43" i="3" l="1"/>
  <c r="N43" i="3" l="1"/>
  <c r="I44" i="3"/>
  <c r="O44" i="3"/>
  <c r="O43" i="3"/>
  <c r="J45" i="3" l="1"/>
  <c r="K45" i="3" s="1"/>
  <c r="J44" i="3"/>
  <c r="K44" i="3" s="1"/>
  <c r="L46" i="3" l="1"/>
  <c r="M46" i="3" s="1"/>
  <c r="H46" i="3" s="1"/>
  <c r="N46" i="3" s="1"/>
  <c r="L45" i="3"/>
  <c r="M45" i="3" s="1"/>
  <c r="H45" i="3" l="1"/>
  <c r="N45" i="3" s="1"/>
  <c r="O46" i="3"/>
  <c r="O45" i="3"/>
  <c r="J46" i="3" l="1"/>
  <c r="K46" i="3" s="1"/>
  <c r="J47" i="3"/>
  <c r="K47" i="3" s="1"/>
  <c r="L47" i="3" l="1"/>
  <c r="M47" i="3" s="1"/>
  <c r="L48" i="3"/>
  <c r="M48" i="3" s="1"/>
  <c r="H48" i="3" s="1"/>
  <c r="N48" i="3" s="1"/>
  <c r="H47" i="3" l="1"/>
  <c r="N47" i="3" l="1"/>
  <c r="I48" i="3"/>
  <c r="O47" i="3"/>
  <c r="O48" i="3"/>
  <c r="J49" i="3" l="1"/>
  <c r="J48" i="3"/>
  <c r="K48" i="3" s="1"/>
  <c r="K49" i="3" l="1"/>
  <c r="L50" i="3"/>
  <c r="M50" i="3" s="1"/>
  <c r="H50" i="3" s="1"/>
  <c r="N50" i="3" s="1"/>
  <c r="L49" i="3"/>
  <c r="M49" i="3" s="1"/>
  <c r="H49" i="3" l="1"/>
  <c r="N49" i="3" s="1"/>
  <c r="O49" i="3"/>
  <c r="O50" i="3"/>
  <c r="J51" i="3" l="1"/>
  <c r="J50" i="3"/>
  <c r="K50" i="3" s="1"/>
  <c r="L51" i="3" l="1"/>
  <c r="M51" i="3" s="1"/>
  <c r="K51" i="3"/>
  <c r="L52" i="3" s="1"/>
  <c r="M52" i="3" s="1"/>
  <c r="H52" i="3" s="1"/>
  <c r="N52" i="3" s="1"/>
  <c r="H51" i="3" l="1"/>
  <c r="N51" i="3" l="1"/>
  <c r="I52" i="3"/>
  <c r="O52" i="3"/>
  <c r="O51" i="3"/>
  <c r="J52" i="3" l="1"/>
  <c r="K52" i="3" s="1"/>
</calcChain>
</file>

<file path=xl/sharedStrings.xml><?xml version="1.0" encoding="utf-8"?>
<sst xmlns="http://schemas.openxmlformats.org/spreadsheetml/2006/main" count="110" uniqueCount="42">
  <si>
    <t>Exam</t>
  </si>
  <si>
    <t>Tasks</t>
  </si>
  <si>
    <t>Task duration</t>
  </si>
  <si>
    <t>Examiner</t>
  </si>
  <si>
    <t>Level 2</t>
  </si>
  <si>
    <t>Entry 1</t>
  </si>
  <si>
    <t>Entry 2</t>
  </si>
  <si>
    <t>Entry 3</t>
  </si>
  <si>
    <t>Start time</t>
  </si>
  <si>
    <t>Start</t>
  </si>
  <si>
    <t>Finish</t>
  </si>
  <si>
    <t>Lookup</t>
  </si>
  <si>
    <t>Break increment</t>
  </si>
  <si>
    <t>Break type</t>
  </si>
  <si>
    <t>Break duration</t>
  </si>
  <si>
    <t>length before break</t>
  </si>
  <si>
    <t>Break</t>
  </si>
  <si>
    <t>Running total</t>
  </si>
  <si>
    <t>Individual</t>
  </si>
  <si>
    <t>Group discussion</t>
  </si>
  <si>
    <t>Column1</t>
  </si>
  <si>
    <t>Column34</t>
  </si>
  <si>
    <t>Column332</t>
  </si>
  <si>
    <t>Total time</t>
  </si>
  <si>
    <t>Mod of running total (49 mins)</t>
  </si>
  <si>
    <t>Change occur?</t>
  </si>
  <si>
    <t>break increment adjustment</t>
  </si>
  <si>
    <t>Level 1</t>
  </si>
  <si>
    <t>Lunch</t>
  </si>
  <si>
    <t>Break check</t>
  </si>
  <si>
    <t>Running break count</t>
  </si>
  <si>
    <t>Is break check</t>
  </si>
  <si>
    <t>Zoom meeting ID</t>
  </si>
  <si>
    <t>Section</t>
  </si>
  <si>
    <t>Level</t>
  </si>
  <si>
    <t>Zero break</t>
  </si>
  <si>
    <t>Exam level</t>
  </si>
  <si>
    <t>Duration</t>
  </si>
  <si>
    <t>Exam date:</t>
  </si>
  <si>
    <t>Please fill in the Exam date, Start time, Candidate names and Exam level; the timings will be calcluated for you</t>
  </si>
  <si>
    <t>Candidate full name</t>
  </si>
  <si>
    <t>SfL Speaking &amp; Listening Online Timetable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</si>
</sst>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45" fontId="2" fillId="0" borderId="0" xfId="0" applyNumberFormat="1" applyFont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5" fontId="0" fillId="0" borderId="0" xfId="0" applyNumberFormat="1"/>
    <xf numFmtId="1" fontId="0" fillId="0" borderId="0" xfId="0" applyNumberFormat="1"/>
    <xf numFmtId="0" fontId="4" fillId="0" borderId="0" xfId="0" applyFont="1" applyFill="1"/>
    <xf numFmtId="1" fontId="4" fillId="0" borderId="0" xfId="0" applyNumberFormat="1" applyFont="1"/>
    <xf numFmtId="0" fontId="0" fillId="0" borderId="0" xfId="0" applyNumberFormat="1"/>
    <xf numFmtId="4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45" fontId="6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1" fontId="7" fillId="0" borderId="0" xfId="0" applyNumberFormat="1" applyFont="1" applyFill="1"/>
    <xf numFmtId="20" fontId="4" fillId="0" borderId="0" xfId="0" applyNumberFormat="1" applyFont="1"/>
    <xf numFmtId="20" fontId="4" fillId="0" borderId="0" xfId="0" applyNumberFormat="1" applyFont="1" applyFill="1" applyAlignment="1">
      <alignment horizontal="center" vertical="top"/>
    </xf>
    <xf numFmtId="20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0" fontId="0" fillId="0" borderId="0" xfId="0" applyNumberFormat="1"/>
    <xf numFmtId="0" fontId="8" fillId="0" borderId="0" xfId="0" applyFont="1"/>
    <xf numFmtId="0" fontId="9" fillId="0" borderId="0" xfId="0" applyFont="1"/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20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5" fontId="5" fillId="0" borderId="0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/>
    </xf>
    <xf numFmtId="45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45" fontId="6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32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8" formatCode="mm:ss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8" formatCode="mm:ss"/>
      <alignment horizontal="center" vertical="center" textRotation="0" wrapText="0" indent="0" justifyLastLine="0" shrinkToFit="0" readingOrder="0"/>
    </dxf>
    <dxf>
      <numFmt numFmtId="0" formatCode="General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28" formatCode="mm:ss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64" formatCode="0.00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64" formatCode="0.00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28" formatCode="mm:ss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5" formatCode="hh:m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5" formatCode="hh:m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25" formatCode="hh:m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 tint="-0.34998626667073579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CA239019-C6F5-41A4-8588-6BE6D8FD7E07}">
      <tableStyleElement type="wholeTable" dxfId="31"/>
      <tableStyleElement type="firstRowStripe" dxfId="30"/>
    </tableStyle>
  </tableStyles>
  <colors>
    <mruColors>
      <color rgb="FFCCECFF"/>
      <color rgb="FF66CCFF"/>
      <color rgb="FF6699FF"/>
      <color rgb="FFCC99EA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164353</xdr:colOff>
      <xdr:row>1</xdr:row>
      <xdr:rowOff>74706</xdr:rowOff>
    </xdr:from>
    <xdr:to>
      <xdr:col>17</xdr:col>
      <xdr:colOff>1840753</xdr:colOff>
      <xdr:row>2</xdr:row>
      <xdr:rowOff>190462</xdr:rowOff>
    </xdr:to>
    <xdr:pic>
      <xdr:nvPicPr>
        <xdr:cNvPr id="2" name="Picture 1" descr="C:\Users\naomiw\AppData\Local\Microsoft\Windows\INetCache\Content.Word\TCL purple cmyk logo (550pixels high) (new purple).jpg">
          <a:extLst>
            <a:ext uri="{FF2B5EF4-FFF2-40B4-BE49-F238E27FC236}">
              <a16:creationId xmlns:a16="http://schemas.microsoft.com/office/drawing/2014/main" id="{73DC7781-9863-4AED-B82F-5B305CA928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8765" y="268941"/>
          <a:ext cx="1676400" cy="474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CC953D-2797-43D6-9DDD-06F7B1D1DBA9}" name="Table1" displayName="Table1" ref="C8:R52" totalsRowShown="0" headerRowDxfId="27" dataDxfId="25" headerRowBorderDxfId="26" tableBorderDxfId="24">
  <autoFilter ref="C8:R52" xr:uid="{1E405C8F-E3D1-41DC-ABBD-57091BF89AF5}"/>
  <tableColumns count="16">
    <tableColumn id="1" xr3:uid="{9640AC9D-A1A6-4783-BF34-EFF50A48A9F3}" name="Start" dataDxfId="23">
      <calculatedColumnFormula>IF(ISBLANK(Table1[[#This Row],[Exam level]]),"",IF(Table1[[#This Row],[Exam level]]="Break",D8+Sheet1!$I$7,B9+Sheet1!$I$3))</calculatedColumnFormula>
    </tableColumn>
    <tableColumn id="2" xr3:uid="{87431A6A-B7A9-43DB-8A8B-E9CDF7FF5F86}" name="Finish" dataDxfId="22">
      <calculatedColumnFormula>IF(ISBLANK(Table1[[#This Row],[Exam level]]),"",SUM(C9,H9))</calculatedColumnFormula>
    </tableColumn>
    <tableColumn id="3" xr3:uid="{712A11D2-DAEF-4B44-90A1-D3D1C907E912}" name="Candidate full name" dataDxfId="21"/>
    <tableColumn id="4" xr3:uid="{AA81D7A9-29FF-41EC-BFE3-6E69C7CD117C}" name="Exam level" dataDxfId="20"/>
    <tableColumn id="5" xr3:uid="{9442B810-CDF8-4E05-B9A9-A8AEDC8EE347}" name="Section" dataDxfId="19"/>
    <tableColumn id="6" xr3:uid="{3B649A30-6AFB-448E-A009-650F84DA7A89}" name="Duration" dataDxfId="18">
      <calculatedColumnFormula>IFERROR(IF(AND(Table1[[#This Row],[Exam level]]="Break",Table1[[#This Row],[Column332]]=TRUE),Sheet1!$I$4,(VLOOKUP(F9&amp;G9,Task_times[[Lookup]:[Task duration]],3,0))),"")</calculatedColumnFormula>
    </tableColumn>
    <tableColumn id="10" xr3:uid="{91A55D5D-6C5E-4F35-B518-B6AFB88D300C}" name="Total time" dataDxfId="17">
      <calculatedColumnFormula>SUM($H$8:H9)</calculatedColumnFormula>
    </tableColumn>
    <tableColumn id="13" xr3:uid="{C65E8C84-7A61-4A1E-8EC9-AF21D2F28670}" name="Mod of running total (49 mins)" dataDxfId="16">
      <calculatedColumnFormula>IF(O8*1&lt;1,MOD(Table1[[#This Row],[Total time]],Sheet1!$I$5),IF(AND(N8=1,O8=1),0,MOD(J8+VLOOKUP(F9&amp;G9,Task_times[[Lookup]:[Task duration]],3,0),Sheet1!$I$5)))</calculatedColumnFormula>
    </tableColumn>
    <tableColumn id="14" xr3:uid="{DEDA2113-DE00-462A-B540-DB46447460D4}" name="Change occur?" dataDxfId="15">
      <calculatedColumnFormula>IF(AND((J9*1)&lt;(J8*1),N8&lt;&gt;1,F8&lt;&gt;"Lunch"),TRUE,FALSE)</calculatedColumnFormula>
    </tableColumn>
    <tableColumn id="15" xr3:uid="{7D2E8BAE-B72E-48B0-947A-8E11B2087184}" name="Column34" dataDxfId="14">
      <calculatedColumnFormula>IF(VLOOKUP(TRUE,K6:K8,1,0),1,0)</calculatedColumnFormula>
    </tableColumn>
    <tableColumn id="16" xr3:uid="{0DE16C15-161A-4122-9BF9-AF23BC2FCFA2}" name="Column332" dataDxfId="13">
      <calculatedColumnFormula>ISNUMBER(Table1[[#This Row],[Column34]])</calculatedColumnFormula>
    </tableColumn>
    <tableColumn id="7" xr3:uid="{2B16BDD5-8DEB-4B46-AE1C-AB94A7FDBFCB}" name="Break check" dataDxfId="12">
      <calculatedColumnFormula>IF(AND(Table1[[#This Row],[Exam level]]="break",Table1[[#This Row],[Duration]]=Sheet1!$I$4),1,0)</calculatedColumnFormula>
    </tableColumn>
    <tableColumn id="17" xr3:uid="{4422E40C-F91D-4862-8B2E-5019244D8260}" name="Running break count" dataDxfId="11">
      <calculatedColumnFormula>SUM($N$9:INDIRECT("$M"&amp;ROW()))</calculatedColumnFormula>
    </tableColumn>
    <tableColumn id="8" xr3:uid="{FF41E23A-E241-496C-B37D-9DD046505DA4}" name="Is break check" dataDxfId="10">
      <calculatedColumnFormula>OR(Table1[[#This Row],[Exam level]]="Break",Table1[[#This Row],[Exam level]]="Lunch")</calculatedColumnFormula>
    </tableColumn>
    <tableColumn id="20" xr3:uid="{A5AED09F-14DF-4B08-9515-50295DCC0E41}" name="Examiner" dataDxfId="9"/>
    <tableColumn id="21" xr3:uid="{137B2771-4EDD-41AE-A1AF-5D9E4D2C1A7C}" name="Zoom meeting ID" dataDxfId="8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C499B5-8E83-40F6-B8B7-0D9C40E20B47}" name="Task_times" displayName="Task_times" ref="B2:F15" totalsRowShown="0">
  <autoFilter ref="B2:F15" xr:uid="{52E72CD3-38D6-4F12-A107-D86BCD67255A}"/>
  <tableColumns count="5">
    <tableColumn id="1" xr3:uid="{7AB0EB0D-CDCC-4E2F-92FA-E20A30351E2F}" name="Exam"/>
    <tableColumn id="2" xr3:uid="{1C259A94-B3AC-4DD7-A0C9-7F732CF0C532}" name="Tasks"/>
    <tableColumn id="3" xr3:uid="{21178692-488F-4AF0-86CD-31504B0A0BCC}" name="Lookup">
      <calculatedColumnFormula>B3&amp;C3</calculatedColumnFormula>
    </tableColumn>
    <tableColumn id="5" xr3:uid="{C2E7F3A5-7930-4B1E-A6CF-A6F433E148DB}" name="Column1" dataDxfId="7">
      <calculatedColumnFormula>Task_times[[#This Row],[Exam]]&amp;Task_times[[#This Row],[Task duration]]</calculatedColumnFormula>
    </tableColumn>
    <tableColumn id="4" xr3:uid="{73BE3CC5-3163-4123-A2DE-AC4A82F46EAE}" name="Task duration" dataDxfId="6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0FFC3C-022C-4B98-A464-088D8E910F8A}" name="Break_length" displayName="Break_length" ref="H2:I7" totalsRowShown="0">
  <autoFilter ref="H2:I7" xr:uid="{31266AB6-025A-49D1-BD7D-4E6DE5B476D1}"/>
  <tableColumns count="2">
    <tableColumn id="1" xr3:uid="{B84DF9B0-72F2-4896-8950-3E16FDF4D3E9}" name="Break type"/>
    <tableColumn id="2" xr3:uid="{D338E795-A272-4AAE-A5FE-2EFC9ECF9234}" name="Break duration" dataDxfId="5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6842-D991-4255-85E6-F08FA592F838}">
  <sheetPr codeName="Sheet1"/>
  <dimension ref="B1:T302"/>
  <sheetViews>
    <sheetView showGridLines="0" tabSelected="1" zoomScale="85" zoomScaleNormal="85" workbookViewId="0">
      <selection activeCell="E49" activeCellId="11" sqref="D5:D6 E9:F11 E13:F15 E17:F19 E21:F23 E25:F27 E29:F31 E33:F35 E37:F39 E41:F43 E45:F47 E49:F51"/>
    </sheetView>
  </sheetViews>
  <sheetFormatPr defaultColWidth="8.90625" defaultRowHeight="15.5" x14ac:dyDescent="0.35"/>
  <cols>
    <col min="1" max="1" width="8.90625" style="1"/>
    <col min="2" max="2" width="8.90625" style="15" hidden="1" customWidth="1"/>
    <col min="3" max="3" width="15.54296875" style="20" customWidth="1"/>
    <col min="4" max="4" width="12.54296875" style="1" customWidth="1"/>
    <col min="5" max="5" width="22" style="1" customWidth="1"/>
    <col min="6" max="6" width="17.6328125" style="1" customWidth="1"/>
    <col min="7" max="7" width="22.36328125" style="1" customWidth="1"/>
    <col min="8" max="8" width="21.7265625" style="1" customWidth="1"/>
    <col min="9" max="9" width="17.1796875" customWidth="1"/>
    <col min="10" max="10" width="10.54296875" style="1" hidden="1" customWidth="1"/>
    <col min="11" max="11" width="13.90625" style="1" hidden="1" customWidth="1"/>
    <col min="12" max="12" width="8.08984375" style="1" hidden="1" customWidth="1"/>
    <col min="13" max="13" width="12.08984375" style="9" hidden="1" customWidth="1"/>
    <col min="14" max="14" width="11.1796875" hidden="1" customWidth="1"/>
    <col min="15" max="15" width="6.36328125" hidden="1" customWidth="1"/>
    <col min="16" max="16" width="6.26953125" style="1" hidden="1" customWidth="1"/>
    <col min="17" max="17" width="18.81640625" style="1" customWidth="1"/>
    <col min="18" max="18" width="28.7265625" style="1" customWidth="1"/>
    <col min="19" max="20" width="21.7265625" style="1" customWidth="1"/>
    <col min="21" max="21" width="33.08984375" style="1" customWidth="1"/>
    <col min="22" max="22" width="21.26953125" style="1" customWidth="1"/>
    <col min="23" max="23" width="27" style="1" customWidth="1"/>
    <col min="24" max="16384" width="8.90625" style="1"/>
  </cols>
  <sheetData>
    <row r="1" spans="2:20" x14ac:dyDescent="0.35">
      <c r="C1" s="1"/>
      <c r="I1" s="1"/>
      <c r="N1" s="1"/>
      <c r="O1" s="1"/>
    </row>
    <row r="2" spans="2:20" ht="28.5" x14ac:dyDescent="0.65">
      <c r="C2" s="23" t="s">
        <v>41</v>
      </c>
      <c r="D2" s="22"/>
      <c r="I2" s="1"/>
      <c r="N2" s="1"/>
      <c r="O2" s="1"/>
    </row>
    <row r="3" spans="2:20" x14ac:dyDescent="0.35">
      <c r="C3" s="1" t="s">
        <v>39</v>
      </c>
      <c r="I3" s="1"/>
      <c r="N3" s="1"/>
      <c r="O3" s="1"/>
    </row>
    <row r="4" spans="2:20" x14ac:dyDescent="0.35">
      <c r="C4" s="1"/>
      <c r="I4" s="1"/>
      <c r="N4" s="1"/>
      <c r="O4" s="1"/>
    </row>
    <row r="5" spans="2:20" x14ac:dyDescent="0.35">
      <c r="C5" s="1" t="s">
        <v>38</v>
      </c>
      <c r="D5" s="36">
        <v>44197</v>
      </c>
      <c r="I5" s="1"/>
      <c r="N5" s="1"/>
      <c r="O5" s="1"/>
    </row>
    <row r="6" spans="2:20" x14ac:dyDescent="0.35">
      <c r="C6" s="1" t="s">
        <v>8</v>
      </c>
      <c r="D6" s="37">
        <v>0.375</v>
      </c>
      <c r="I6" s="1"/>
      <c r="N6" s="1"/>
      <c r="O6" s="1"/>
    </row>
    <row r="7" spans="2:20" x14ac:dyDescent="0.35">
      <c r="C7" s="1"/>
      <c r="I7" s="1"/>
      <c r="N7" s="1"/>
      <c r="O7" s="1"/>
    </row>
    <row r="8" spans="2:20" ht="16" thickBot="1" x14ac:dyDescent="0.4">
      <c r="C8" s="24" t="s">
        <v>9</v>
      </c>
      <c r="D8" s="25" t="s">
        <v>10</v>
      </c>
      <c r="E8" s="25" t="s">
        <v>40</v>
      </c>
      <c r="F8" s="25" t="s">
        <v>36</v>
      </c>
      <c r="G8" s="25" t="s">
        <v>33</v>
      </c>
      <c r="H8" s="25" t="s">
        <v>37</v>
      </c>
      <c r="I8" s="25" t="s">
        <v>23</v>
      </c>
      <c r="J8" s="25" t="s">
        <v>24</v>
      </c>
      <c r="K8" s="25" t="s">
        <v>25</v>
      </c>
      <c r="L8" s="25" t="s">
        <v>21</v>
      </c>
      <c r="M8" s="26" t="s">
        <v>22</v>
      </c>
      <c r="N8" s="25" t="s">
        <v>29</v>
      </c>
      <c r="O8" s="25" t="s">
        <v>30</v>
      </c>
      <c r="P8" s="25" t="s">
        <v>31</v>
      </c>
      <c r="Q8" s="25" t="s">
        <v>3</v>
      </c>
      <c r="R8" s="27" t="s">
        <v>32</v>
      </c>
    </row>
    <row r="9" spans="2:20" x14ac:dyDescent="0.35">
      <c r="B9" s="16">
        <f>D6-Sheet1!$I$3</f>
        <v>0.375</v>
      </c>
      <c r="C9" s="28" t="str">
        <f>IF(ISBLANK(Table1[[#This Row],[Exam level]]),"",IF(Table1[[#This Row],[Exam level]]="Break",D8+Sheet1!$I$7,B9+Sheet1!$I$3))</f>
        <v/>
      </c>
      <c r="D9" s="28" t="str">
        <f>IF(ISBLANK(Table1[[#This Row],[Exam level]]),"",SUM(C9,H9))</f>
        <v/>
      </c>
      <c r="E9" s="29"/>
      <c r="F9" s="29"/>
      <c r="G9" s="29" t="s">
        <v>18</v>
      </c>
      <c r="H9" s="28" t="str">
        <f>IFERROR(IF(AND(Table1[[#This Row],[Exam level]]="Break",Table1[[#This Row],[Column332]]=TRUE),Sheet1!$I$4,(VLOOKUP(F9&amp;G9,Task_times[[Lookup]:[Task duration]],3,0))),"")</f>
        <v/>
      </c>
      <c r="I9" s="28" t="str">
        <f>IF(ISBLANK(Table1[[#This Row],[Exam level]]),"",SUM($H$8:H9))</f>
        <v/>
      </c>
      <c r="J9" s="30" t="e">
        <f>IF(O8*1&lt;1,MOD(Table1[[#This Row],[Total time]],Sheet1!$I$5),IF(AND(N8=1,O8&lt;&gt;0),H8+VLOOKUP(F9&amp;G9,Task_times[[Lookup]:[Task duration]],3,0),MOD(J8+VLOOKUP(F9&amp;G9,Task_times[[Lookup]:[Task duration]],3,0),Sheet1!$I$5)))</f>
        <v>#VALUE!</v>
      </c>
      <c r="K9" s="31" t="e">
        <f>IF(AND((J9*1)&lt;(J8*1),N8&lt;&gt;1,F8&lt;&gt;"Lunch"),TRUE,FALSE)</f>
        <v>#VALUE!</v>
      </c>
      <c r="L9" s="31" t="e">
        <f>IF(VLOOKUP(TRUE,K6:K8,1,0),1,0)</f>
        <v>#N/A</v>
      </c>
      <c r="M9" s="32" t="b">
        <f>ISNUMBER(Table1[[#This Row],[Column34]])</f>
        <v>0</v>
      </c>
      <c r="N9" s="32">
        <f>IF(AND(Table1[[#This Row],[Exam level]]="break",Table1[[#This Row],[Duration]]=Sheet1!$I$4),1,0)</f>
        <v>0</v>
      </c>
      <c r="O9" s="32">
        <f ca="1">SUM($N$9:INDIRECT("$M"&amp;ROW()))</f>
        <v>0</v>
      </c>
      <c r="P9" s="30" t="b">
        <f>OR(Table1[[#This Row],[Exam level]]="Break",Table1[[#This Row],[Exam level]]="Lunch")</f>
        <v>0</v>
      </c>
      <c r="Q9" s="33"/>
      <c r="R9" s="33"/>
      <c r="T9" s="2"/>
    </row>
    <row r="10" spans="2:20" x14ac:dyDescent="0.35">
      <c r="B10" s="16" t="str">
        <f>D9</f>
        <v/>
      </c>
      <c r="C10" s="28" t="str">
        <f>IF(ISBLANK(Table1[[#This Row],[Exam level]]),"",IF(Table1[[#This Row],[Exam level]]="Break",D9+Sheet1!$I$7,B10+Sheet1!$I$3))</f>
        <v/>
      </c>
      <c r="D10" s="28" t="str">
        <f>IF(ISBLANK(Table1[[#This Row],[Exam level]]),"",SUM(C10,H10))</f>
        <v/>
      </c>
      <c r="E10" s="29"/>
      <c r="F10" s="29"/>
      <c r="G10" s="29" t="s">
        <v>18</v>
      </c>
      <c r="H10" s="28" t="str">
        <f>IFERROR(IF(AND(Table1[[#This Row],[Exam level]]="Break",Table1[[#This Row],[Column332]]=TRUE),Sheet1!$I$4,(VLOOKUP(F10&amp;G10,Task_times[[Lookup]:[Task duration]],3,0))),"")</f>
        <v/>
      </c>
      <c r="I10" s="28" t="str">
        <f>IF(ISBLANK(Table1[[#This Row],[Exam level]]),"",SUM($H$8:H9)+VLOOKUP(Table1[[#This Row],[Exam level]]&amp;Table1[[#This Row],[Section]],Sheet1!D:F,3,0))</f>
        <v/>
      </c>
      <c r="J10" s="30" t="e">
        <f ca="1">IF(O9*1&lt;1,MOD(Table1[[#This Row],[Total time]],Sheet1!$I$5),IF(AND(N9=1,O9&lt;&gt;0),H9+VLOOKUP(F10&amp;G10,Task_times[[Lookup]:[Task duration]],3,0),MOD(J9+VLOOKUP(F10&amp;G10,Task_times[[Lookup]:[Task duration]],3,0),Sheet1!$I$5)))</f>
        <v>#VALUE!</v>
      </c>
      <c r="K10" s="31" t="e">
        <f ca="1">IF(AND((J10*1)&lt;(J9*1),N9&lt;&gt;1,F9&lt;&gt;"Lunch"),TRUE,FALSE)</f>
        <v>#VALUE!</v>
      </c>
      <c r="L10" s="31" t="e">
        <f>IF(VLOOKUP(TRUE,K7:K9,1,0),1,0)</f>
        <v>#N/A</v>
      </c>
      <c r="M10" s="32" t="b">
        <f>ISNUMBER(Table1[[#This Row],[Column34]])</f>
        <v>0</v>
      </c>
      <c r="N10" s="32">
        <f>IF(AND(Table1[[#This Row],[Exam level]]="break",Table1[[#This Row],[Duration]]=Sheet1!$I$4),1,0)</f>
        <v>0</v>
      </c>
      <c r="O10" s="32">
        <f ca="1">SUM($N$9:INDIRECT("$M"&amp;ROW()))</f>
        <v>0</v>
      </c>
      <c r="P10" s="30" t="b">
        <f>OR(Table1[[#This Row],[Exam level]]="Break",Table1[[#This Row],[Exam level]]="Lunch")</f>
        <v>0</v>
      </c>
      <c r="Q10" s="33"/>
      <c r="R10" s="33"/>
      <c r="T10" s="2"/>
    </row>
    <row r="11" spans="2:20" x14ac:dyDescent="0.35">
      <c r="B11" s="16" t="str">
        <f t="shared" ref="B11:B39" si="0">D10</f>
        <v/>
      </c>
      <c r="C11" s="28" t="str">
        <f>IF(ISBLANK(Table1[[#This Row],[Exam level]]),"",IF(Table1[[#This Row],[Exam level]]="Break",D10+Sheet1!$I$7,B11+Sheet1!$I$3))</f>
        <v/>
      </c>
      <c r="D11" s="28" t="str">
        <f>IF(ISBLANK(Table1[[#This Row],[Exam level]]),"",SUM(C11,H11))</f>
        <v/>
      </c>
      <c r="E11" s="29"/>
      <c r="F11" s="29"/>
      <c r="G11" s="29" t="s">
        <v>19</v>
      </c>
      <c r="H11" s="28" t="str">
        <f ca="1">IFERROR(IF(AND(Table1[[#This Row],[Exam level]]="Break",Table1[[#This Row],[Column332]]=TRUE),Sheet1!$I$4,(VLOOKUP(F11&amp;G11,Task_times[[Lookup]:[Task duration]],3,0))),"")</f>
        <v/>
      </c>
      <c r="I11" s="28" t="str">
        <f>IF(ISBLANK(Table1[[#This Row],[Exam level]]),"",SUM($H$8:H10)+VLOOKUP(Table1[[#This Row],[Exam level]]&amp;Table1[[#This Row],[Section]],Sheet1!D:F,3,0))</f>
        <v/>
      </c>
      <c r="J11" s="30" t="e">
        <f ca="1">IF(O10*1&lt;1,MOD(Table1[[#This Row],[Total time]],Sheet1!$I$5),IF(AND(N10=1,O10&lt;&gt;0),H10+VLOOKUP(F11&amp;G11,Task_times[[Lookup]:[Task duration]],3,0),MOD(J10+VLOOKUP(F11&amp;G11,Task_times[[Lookup]:[Task duration]],3,0),Sheet1!$I$5)))</f>
        <v>#VALUE!</v>
      </c>
      <c r="K11" s="31" t="e">
        <f t="shared" ref="K11:K52" ca="1" si="1">IF(AND((J11*1)&lt;(J10*1),N10&lt;&gt;1,F10&lt;&gt;"Lunch"),TRUE,FALSE)</f>
        <v>#VALUE!</v>
      </c>
      <c r="L11" s="31" t="e">
        <f ca="1">IF(VLOOKUP(TRUE,K8:K10,1,0),1,0)</f>
        <v>#N/A</v>
      </c>
      <c r="M11" s="32" t="b">
        <f ca="1">ISNUMBER(Table1[[#This Row],[Column34]])</f>
        <v>0</v>
      </c>
      <c r="N11" s="32">
        <f ca="1">IF(AND(Table1[[#This Row],[Exam level]]="break",Table1[[#This Row],[Duration]]=Sheet1!$I$4),1,0)</f>
        <v>0</v>
      </c>
      <c r="O11" s="32">
        <f ca="1">SUM($N$9:INDIRECT("$M"&amp;ROW()))</f>
        <v>0</v>
      </c>
      <c r="P11" s="30" t="b">
        <f>OR(Table1[[#This Row],[Exam level]]="Break",Table1[[#This Row],[Exam level]]="Lunch")</f>
        <v>0</v>
      </c>
      <c r="Q11" s="33"/>
      <c r="R11" s="33"/>
      <c r="T11" s="2"/>
    </row>
    <row r="12" spans="2:20" x14ac:dyDescent="0.35">
      <c r="B12" s="16" t="str">
        <f t="shared" si="0"/>
        <v/>
      </c>
      <c r="C12" s="28" t="e">
        <f>IF(ISBLANK(Table1[[#This Row],[Exam level]]),"",IF(Table1[[#This Row],[Exam level]]="Break",D11+Sheet1!$I$7,B12+Sheet1!$I$3))</f>
        <v>#VALUE!</v>
      </c>
      <c r="D12" s="28" t="e">
        <f>IF(ISBLANK(Table1[[#This Row],[Exam level]]),"",SUM(C12,H12))</f>
        <v>#VALUE!</v>
      </c>
      <c r="E12" s="29"/>
      <c r="F12" s="29" t="s">
        <v>16</v>
      </c>
      <c r="G12" s="29"/>
      <c r="H12" s="28">
        <f ca="1">IFERROR(IF(AND(Table1[[#This Row],[Exam level]]="Break",Table1[[#This Row],[Column332]]=TRUE),Sheet1!$I$4,(VLOOKUP(F12&amp;G12,Task_times[[Lookup]:[Task duration]],3,0))),"")</f>
        <v>2.7777777777777779E-3</v>
      </c>
      <c r="I12" s="28">
        <f ca="1">IF(ISBLANK(Table1[[#This Row],[Exam level]]),"",SUM($H$8:H11)+VLOOKUP(Table1[[#This Row],[Exam level]]&amp;Table1[[#This Row],[Section]],Sheet1!D:F,3,0))</f>
        <v>2.7777777777777779E-3</v>
      </c>
      <c r="J12" s="30">
        <f ca="1">IF(O11*1&lt;1,MOD(Table1[[#This Row],[Total time]],Sheet1!$I$5),IF(AND(N11=1,O11&lt;&gt;0),H11+VLOOKUP(F12&amp;G12,Task_times[[Lookup]:[Task duration]],3,0),MOD(J11+VLOOKUP(F12&amp;G12,Task_times[[Lookup]:[Task duration]],3,0),Sheet1!$I$5)))</f>
        <v>2.7777777777777779E-3</v>
      </c>
      <c r="K12" s="31" t="e">
        <f t="shared" ca="1" si="1"/>
        <v>#VALUE!</v>
      </c>
      <c r="L12" s="31" t="e">
        <f t="shared" ref="L12:L27" ca="1" si="2">IF(VLOOKUP(TRUE,K9:K12,1,0),1,0)</f>
        <v>#N/A</v>
      </c>
      <c r="M12" s="32" t="b">
        <f ca="1">ISNUMBER(Table1[[#This Row],[Column34]])</f>
        <v>0</v>
      </c>
      <c r="N12" s="32">
        <f ca="1">IF(AND(Table1[[#This Row],[Exam level]]="break",Table1[[#This Row],[Duration]]=Sheet1!$I$4),1,0)</f>
        <v>0</v>
      </c>
      <c r="O12" s="32">
        <f ca="1">SUM($N$9:INDIRECT("$M"&amp;ROW()))</f>
        <v>0</v>
      </c>
      <c r="P12" s="30" t="b">
        <f>OR(Table1[[#This Row],[Exam level]]="Break",Table1[[#This Row],[Exam level]]="Lunch")</f>
        <v>1</v>
      </c>
      <c r="Q12" s="33"/>
      <c r="R12" s="33"/>
      <c r="T12" s="2"/>
    </row>
    <row r="13" spans="2:20" x14ac:dyDescent="0.35">
      <c r="B13" s="16" t="e">
        <f t="shared" si="0"/>
        <v>#VALUE!</v>
      </c>
      <c r="C13" s="28" t="str">
        <f>IF(ISBLANK(Table1[[#This Row],[Exam level]]),"",IF(Table1[[#This Row],[Exam level]]="Break",D12+Sheet1!$I$7,B13+Sheet1!$I$3))</f>
        <v/>
      </c>
      <c r="D13" s="28" t="str">
        <f>IF(ISBLANK(Table1[[#This Row],[Exam level]]),"",SUM(C13,H13))</f>
        <v/>
      </c>
      <c r="E13" s="29"/>
      <c r="F13" s="29"/>
      <c r="G13" s="29" t="s">
        <v>18</v>
      </c>
      <c r="H13" s="28" t="str">
        <f ca="1">IFERROR(IF(AND(Table1[[#This Row],[Exam level]]="Break",Table1[[#This Row],[Column332]]=TRUE),Sheet1!$I$4,(VLOOKUP(F13&amp;G13,Task_times[[Lookup]:[Task duration]],3,0))),"")</f>
        <v/>
      </c>
      <c r="I13" s="28" t="str">
        <f>IF(ISBLANK(Table1[[#This Row],[Exam level]]),"",SUM($H$8:H12)+VLOOKUP(Table1[[#This Row],[Exam level]]&amp;Table1[[#This Row],[Section]],Sheet1!D:F,3,0))</f>
        <v/>
      </c>
      <c r="J13" s="30" t="e">
        <f ca="1">IF(O12*1&lt;1,MOD(Table1[[#This Row],[Total time]],Sheet1!$I$5),IF(AND(N12=1,O12&lt;&gt;0),H12+VLOOKUP(F13&amp;G13,Task_times[[Lookup]:[Task duration]],3,0),MOD(J12+VLOOKUP(F13&amp;G13,Task_times[[Lookup]:[Task duration]],3,0),Sheet1!$I$5)))</f>
        <v>#VALUE!</v>
      </c>
      <c r="K13" s="31" t="e">
        <f t="shared" ca="1" si="1"/>
        <v>#VALUE!</v>
      </c>
      <c r="L13" s="31" t="e">
        <f t="shared" ca="1" si="2"/>
        <v>#N/A</v>
      </c>
      <c r="M13" s="32" t="b">
        <f ca="1">ISNUMBER(Table1[[#This Row],[Column34]])</f>
        <v>0</v>
      </c>
      <c r="N13" s="32">
        <f ca="1">IF(AND(Table1[[#This Row],[Exam level]]="break",Table1[[#This Row],[Duration]]=Sheet1!$I$4),1,0)</f>
        <v>0</v>
      </c>
      <c r="O13" s="32">
        <f ca="1">SUM($N$9:INDIRECT("$M"&amp;ROW()))</f>
        <v>0</v>
      </c>
      <c r="P13" s="30" t="b">
        <f>OR(Table1[[#This Row],[Exam level]]="Break",Table1[[#This Row],[Exam level]]="Lunch")</f>
        <v>0</v>
      </c>
      <c r="Q13" s="33"/>
      <c r="R13" s="33"/>
      <c r="T13" s="2"/>
    </row>
    <row r="14" spans="2:20" x14ac:dyDescent="0.35">
      <c r="B14" s="16" t="str">
        <f t="shared" si="0"/>
        <v/>
      </c>
      <c r="C14" s="28" t="str">
        <f>IF(ISBLANK(Table1[[#This Row],[Exam level]]),"",IF(Table1[[#This Row],[Exam level]]="Break",D13+Sheet1!$I$7,B14+Sheet1!$I$3))</f>
        <v/>
      </c>
      <c r="D14" s="28" t="str">
        <f>IF(ISBLANK(Table1[[#This Row],[Exam level]]),"",SUM(C14,H14))</f>
        <v/>
      </c>
      <c r="E14" s="29"/>
      <c r="F14" s="29"/>
      <c r="G14" s="29" t="s">
        <v>18</v>
      </c>
      <c r="H14" s="28" t="str">
        <f ca="1">IFERROR(IF(AND(Table1[[#This Row],[Exam level]]="Break",Table1[[#This Row],[Column332]]=TRUE),Sheet1!$I$4,(VLOOKUP(F14&amp;G14,Task_times[[Lookup]:[Task duration]],3,0))),"")</f>
        <v/>
      </c>
      <c r="I14" s="28" t="str">
        <f>IF(ISBLANK(Table1[[#This Row],[Exam level]]),"",SUM($H$8:H13)+VLOOKUP(Table1[[#This Row],[Exam level]]&amp;Table1[[#This Row],[Section]],Sheet1!D:F,3,0))</f>
        <v/>
      </c>
      <c r="J14" s="30" t="e">
        <f ca="1">IF(O13*1&lt;1,MOD(Table1[[#This Row],[Total time]],Sheet1!$I$5),IF(AND(N13=1,O13&lt;&gt;0),H13+VLOOKUP(F14&amp;G14,Task_times[[Lookup]:[Task duration]],3,0),MOD(J13+VLOOKUP(F14&amp;G14,Task_times[[Lookup]:[Task duration]],3,0),Sheet1!$I$5)))</f>
        <v>#VALUE!</v>
      </c>
      <c r="K14" s="31" t="e">
        <f t="shared" ca="1" si="1"/>
        <v>#VALUE!</v>
      </c>
      <c r="L14" s="31" t="e">
        <f t="shared" ca="1" si="2"/>
        <v>#N/A</v>
      </c>
      <c r="M14" s="32" t="b">
        <f ca="1">ISNUMBER(Table1[[#This Row],[Column34]])</f>
        <v>0</v>
      </c>
      <c r="N14" s="32">
        <f ca="1">IF(AND(Table1[[#This Row],[Exam level]]="break",Table1[[#This Row],[Duration]]=Sheet1!$I$4),1,0)</f>
        <v>0</v>
      </c>
      <c r="O14" s="32">
        <f ca="1">SUM($N$9:INDIRECT("$M"&amp;ROW()))</f>
        <v>0</v>
      </c>
      <c r="P14" s="30" t="b">
        <f>OR(Table1[[#This Row],[Exam level]]="Break",Table1[[#This Row],[Exam level]]="Lunch")</f>
        <v>0</v>
      </c>
      <c r="Q14" s="33"/>
      <c r="R14" s="33"/>
      <c r="T14" s="2"/>
    </row>
    <row r="15" spans="2:20" x14ac:dyDescent="0.35">
      <c r="B15" s="16" t="str">
        <f t="shared" si="0"/>
        <v/>
      </c>
      <c r="C15" s="28" t="str">
        <f>IF(ISBLANK(Table1[[#This Row],[Exam level]]),"",IF(Table1[[#This Row],[Exam level]]="Break",D14+Sheet1!$I$7,B15+Sheet1!$I$3))</f>
        <v/>
      </c>
      <c r="D15" s="28" t="str">
        <f>IF(ISBLANK(Table1[[#This Row],[Exam level]]),"",SUM(C15,H15))</f>
        <v/>
      </c>
      <c r="E15" s="29"/>
      <c r="F15" s="29"/>
      <c r="G15" s="29" t="s">
        <v>19</v>
      </c>
      <c r="H15" s="28" t="str">
        <f ca="1">IFERROR(IF(AND(Table1[[#This Row],[Exam level]]="Break",Table1[[#This Row],[Column332]]=TRUE),Sheet1!$I$4,(VLOOKUP(F15&amp;G15,Task_times[[Lookup]:[Task duration]],3,0))),"")</f>
        <v/>
      </c>
      <c r="I15" s="28" t="str">
        <f>IF(ISBLANK(Table1[[#This Row],[Exam level]]),"",SUM($H$8:H14)+VLOOKUP(Table1[[#This Row],[Exam level]]&amp;Table1[[#This Row],[Section]],Sheet1!D:F,3,0))</f>
        <v/>
      </c>
      <c r="J15" s="30" t="e">
        <f ca="1">IF(O14*1&lt;1,MOD(Table1[[#This Row],[Total time]],Sheet1!$I$5),IF(AND(N14=1,O14&lt;&gt;0),H14+VLOOKUP(F15&amp;G15,Task_times[[Lookup]:[Task duration]],3,0),MOD(J14+VLOOKUP(F15&amp;G15,Task_times[[Lookup]:[Task duration]],3,0),Sheet1!$I$5)))</f>
        <v>#VALUE!</v>
      </c>
      <c r="K15" s="31" t="e">
        <f t="shared" ca="1" si="1"/>
        <v>#VALUE!</v>
      </c>
      <c r="L15" s="31" t="e">
        <f t="shared" ca="1" si="2"/>
        <v>#N/A</v>
      </c>
      <c r="M15" s="32" t="b">
        <f ca="1">ISNUMBER(Table1[[#This Row],[Column34]])</f>
        <v>0</v>
      </c>
      <c r="N15" s="32">
        <f ca="1">IF(AND(Table1[[#This Row],[Exam level]]="break",Table1[[#This Row],[Duration]]=Sheet1!$I$4),1,0)</f>
        <v>0</v>
      </c>
      <c r="O15" s="32">
        <f ca="1">SUM($N$9:INDIRECT("$M"&amp;ROW()))</f>
        <v>0</v>
      </c>
      <c r="P15" s="30" t="b">
        <f>OR(Table1[[#This Row],[Exam level]]="Break",Table1[[#This Row],[Exam level]]="Lunch")</f>
        <v>0</v>
      </c>
      <c r="Q15" s="33"/>
      <c r="R15" s="33"/>
      <c r="T15" s="2"/>
    </row>
    <row r="16" spans="2:20" x14ac:dyDescent="0.35">
      <c r="B16" s="16" t="str">
        <f t="shared" si="0"/>
        <v/>
      </c>
      <c r="C16" s="28" t="e">
        <f>IF(ISBLANK(Table1[[#This Row],[Exam level]]),"",IF(Table1[[#This Row],[Exam level]]="Break",D15+Sheet1!$I$7,B16+Sheet1!$I$3))</f>
        <v>#VALUE!</v>
      </c>
      <c r="D16" s="28" t="e">
        <f>IF(ISBLANK(Table1[[#This Row],[Exam level]]),"",SUM(C16,H16))</f>
        <v>#VALUE!</v>
      </c>
      <c r="E16" s="29"/>
      <c r="F16" s="29" t="s">
        <v>16</v>
      </c>
      <c r="G16" s="29"/>
      <c r="H16" s="28">
        <f ca="1">IFERROR(IF(AND(Table1[[#This Row],[Exam level]]="Break",Table1[[#This Row],[Column332]]=TRUE),Sheet1!$I$4,(VLOOKUP(F16&amp;G16,Task_times[[Lookup]:[Task duration]],3,0))),"")</f>
        <v>2.7777777777777779E-3</v>
      </c>
      <c r="I16" s="28">
        <f ca="1">IF(ISBLANK(Table1[[#This Row],[Exam level]]),"",SUM($H$8:H15)+VLOOKUP(Table1[[#This Row],[Exam level]]&amp;Table1[[#This Row],[Section]],Sheet1!D:F,3,0))</f>
        <v>5.5555555555555558E-3</v>
      </c>
      <c r="J16" s="30">
        <f ca="1">IF(O15*1&lt;1,MOD(Table1[[#This Row],[Total time]],Sheet1!$I$5),IF(AND(N15=1,O15&lt;&gt;0),H15+VLOOKUP(F16&amp;G16,Task_times[[Lookup]:[Task duration]],3,0),MOD(J15+VLOOKUP(F16&amp;G16,Task_times[[Lookup]:[Task duration]],3,0),Sheet1!$I$5)))</f>
        <v>5.5555555555555558E-3</v>
      </c>
      <c r="K16" s="31" t="e">
        <f ca="1">IF(AND((J16*1)&lt;(J15*1),N15&lt;&gt;1,F15&lt;&gt;"Lunch"),TRUE,FALSE)</f>
        <v>#VALUE!</v>
      </c>
      <c r="L16" s="31" t="e">
        <f t="shared" ca="1" si="2"/>
        <v>#N/A</v>
      </c>
      <c r="M16" s="32" t="b">
        <f ca="1">ISNUMBER(Table1[[#This Row],[Column34]])</f>
        <v>0</v>
      </c>
      <c r="N16" s="32">
        <f ca="1">IF(AND(Table1[[#This Row],[Exam level]]="break",Table1[[#This Row],[Duration]]=Sheet1!$I$4),1,0)</f>
        <v>0</v>
      </c>
      <c r="O16" s="32">
        <f ca="1">SUM($N$9:INDIRECT("$M"&amp;ROW()))</f>
        <v>0</v>
      </c>
      <c r="P16" s="30" t="b">
        <f>OR(Table1[[#This Row],[Exam level]]="Break",Table1[[#This Row],[Exam level]]="Lunch")</f>
        <v>1</v>
      </c>
      <c r="Q16" s="33"/>
      <c r="R16" s="33"/>
      <c r="T16" s="2"/>
    </row>
    <row r="17" spans="2:20" x14ac:dyDescent="0.35">
      <c r="B17" s="16" t="e">
        <f t="shared" si="0"/>
        <v>#VALUE!</v>
      </c>
      <c r="C17" s="28" t="str">
        <f>IF(ISBLANK(Table1[[#This Row],[Exam level]]),"",IF(Table1[[#This Row],[Exam level]]="Break",D16+Sheet1!$I$7,B17+Sheet1!$I$3))</f>
        <v/>
      </c>
      <c r="D17" s="28" t="str">
        <f>IF(ISBLANK(Table1[[#This Row],[Exam level]]),"",SUM(C17,H17))</f>
        <v/>
      </c>
      <c r="E17" s="29"/>
      <c r="F17" s="29"/>
      <c r="G17" s="29" t="s">
        <v>18</v>
      </c>
      <c r="H17" s="28" t="str">
        <f ca="1">IFERROR(IF(AND(Table1[[#This Row],[Exam level]]="Break",Table1[[#This Row],[Column332]]=TRUE),Sheet1!$I$4,(VLOOKUP(F17&amp;G17,Task_times[[Lookup]:[Task duration]],3,0))),"")</f>
        <v/>
      </c>
      <c r="I17" s="28" t="str">
        <f>IF(ISBLANK(Table1[[#This Row],[Exam level]]),"",SUM($H$8:H16)+VLOOKUP(Table1[[#This Row],[Exam level]]&amp;Table1[[#This Row],[Section]],Sheet1!D:F,3,0))</f>
        <v/>
      </c>
      <c r="J17" s="30" t="e">
        <f ca="1">IF(O16*1&lt;1,MOD(Table1[[#This Row],[Total time]],Sheet1!$I$5),IF(AND(N16=1,O16&lt;&gt;0),H16+VLOOKUP(F17&amp;G17,Task_times[[Lookup]:[Task duration]],3,0),MOD(J16+VLOOKUP(F17&amp;G17,Task_times[[Lookup]:[Task duration]],3,0),Sheet1!$I$5)))</f>
        <v>#VALUE!</v>
      </c>
      <c r="K17" s="31" t="e">
        <f t="shared" ca="1" si="1"/>
        <v>#VALUE!</v>
      </c>
      <c r="L17" s="31" t="e">
        <f t="shared" ca="1" si="2"/>
        <v>#N/A</v>
      </c>
      <c r="M17" s="32" t="b">
        <f ca="1">ISNUMBER(Table1[[#This Row],[Column34]])</f>
        <v>0</v>
      </c>
      <c r="N17" s="32">
        <f ca="1">IF(AND(Table1[[#This Row],[Exam level]]="break",Table1[[#This Row],[Duration]]=Sheet1!$I$4),1,0)</f>
        <v>0</v>
      </c>
      <c r="O17" s="32">
        <f ca="1">SUM($N$9:INDIRECT("$M"&amp;ROW()))</f>
        <v>0</v>
      </c>
      <c r="P17" s="30" t="b">
        <f>OR(Table1[[#This Row],[Exam level]]="Break",Table1[[#This Row],[Exam level]]="Lunch")</f>
        <v>0</v>
      </c>
      <c r="Q17" s="33"/>
      <c r="R17" s="33"/>
      <c r="T17" s="2"/>
    </row>
    <row r="18" spans="2:20" x14ac:dyDescent="0.35">
      <c r="B18" s="16" t="str">
        <f t="shared" si="0"/>
        <v/>
      </c>
      <c r="C18" s="28" t="str">
        <f>IF(ISBLANK(Table1[[#This Row],[Exam level]]),"",IF(Table1[[#This Row],[Exam level]]="Break",D17+Sheet1!$I$7,B18+Sheet1!$I$3))</f>
        <v/>
      </c>
      <c r="D18" s="28" t="str">
        <f>IF(ISBLANK(Table1[[#This Row],[Exam level]]),"",SUM(C18,H18))</f>
        <v/>
      </c>
      <c r="E18" s="29"/>
      <c r="F18" s="29"/>
      <c r="G18" s="29" t="s">
        <v>18</v>
      </c>
      <c r="H18" s="28" t="str">
        <f ca="1">IFERROR(IF(AND(Table1[[#This Row],[Exam level]]="Break",Table1[[#This Row],[Column332]]=TRUE),Sheet1!$I$4,(VLOOKUP(F18&amp;G18,Task_times[[Lookup]:[Task duration]],3,0))),"")</f>
        <v/>
      </c>
      <c r="I18" s="28" t="str">
        <f>IF(ISBLANK(Table1[[#This Row],[Exam level]]),"",SUM($H$8:H17)+VLOOKUP(Table1[[#This Row],[Exam level]]&amp;Table1[[#This Row],[Section]],Sheet1!D:F,3,0))</f>
        <v/>
      </c>
      <c r="J18" s="30" t="e">
        <f ca="1">IF(O17*1&lt;1,MOD(Table1[[#This Row],[Total time]],Sheet1!$I$5),IF(AND(N17=1,O17&lt;&gt;0),H17+VLOOKUP(F18&amp;G18,Task_times[[Lookup]:[Task duration]],3,0),MOD(J17+VLOOKUP(F18&amp;G18,Task_times[[Lookup]:[Task duration]],3,0),Sheet1!$I$5)))</f>
        <v>#VALUE!</v>
      </c>
      <c r="K18" s="31" t="e">
        <f t="shared" ca="1" si="1"/>
        <v>#VALUE!</v>
      </c>
      <c r="L18" s="31" t="e">
        <f t="shared" ca="1" si="2"/>
        <v>#N/A</v>
      </c>
      <c r="M18" s="32" t="b">
        <f ca="1">ISNUMBER(Table1[[#This Row],[Column34]])</f>
        <v>0</v>
      </c>
      <c r="N18" s="32">
        <f ca="1">IF(AND(Table1[[#This Row],[Exam level]]="break",Table1[[#This Row],[Duration]]=Sheet1!$I$4),1,0)</f>
        <v>0</v>
      </c>
      <c r="O18" s="32">
        <f ca="1">SUM($N$9:INDIRECT("$M"&amp;ROW()))</f>
        <v>0</v>
      </c>
      <c r="P18" s="30" t="b">
        <f>OR(Table1[[#This Row],[Exam level]]="Break",Table1[[#This Row],[Exam level]]="Lunch")</f>
        <v>0</v>
      </c>
      <c r="Q18" s="33"/>
      <c r="R18" s="33"/>
      <c r="T18" s="2"/>
    </row>
    <row r="19" spans="2:20" x14ac:dyDescent="0.35">
      <c r="B19" s="16" t="str">
        <f t="shared" si="0"/>
        <v/>
      </c>
      <c r="C19" s="28" t="str">
        <f>IF(ISBLANK(Table1[[#This Row],[Exam level]]),"",IF(Table1[[#This Row],[Exam level]]="Break",D18+Sheet1!$I$7,B19+Sheet1!$I$3))</f>
        <v/>
      </c>
      <c r="D19" s="28" t="str">
        <f>IF(ISBLANK(Table1[[#This Row],[Exam level]]),"",SUM(C19,H19))</f>
        <v/>
      </c>
      <c r="E19" s="29"/>
      <c r="F19" s="29"/>
      <c r="G19" s="29" t="s">
        <v>19</v>
      </c>
      <c r="H19" s="28" t="str">
        <f ca="1">IFERROR(IF(AND(Table1[[#This Row],[Exam level]]="Break",Table1[[#This Row],[Column332]]=TRUE),Sheet1!$I$4,(VLOOKUP(F19&amp;G19,Task_times[[Lookup]:[Task duration]],3,0))),"")</f>
        <v/>
      </c>
      <c r="I19" s="28" t="str">
        <f>IF(ISBLANK(Table1[[#This Row],[Exam level]]),"",SUM($H$8:H18)+VLOOKUP(Table1[[#This Row],[Exam level]]&amp;Table1[[#This Row],[Section]],Sheet1!D:F,3,0))</f>
        <v/>
      </c>
      <c r="J19" s="30" t="e">
        <f ca="1">IF(O18*1&lt;1,MOD(Table1[[#This Row],[Total time]],Sheet1!$I$5),IF(AND(N18=1,O18&lt;&gt;0),H18+VLOOKUP(F19&amp;G19,Task_times[[Lookup]:[Task duration]],3,0),MOD(J18+VLOOKUP(F19&amp;G19,Task_times[[Lookup]:[Task duration]],3,0),Sheet1!$I$5)))</f>
        <v>#VALUE!</v>
      </c>
      <c r="K19" s="31" t="e">
        <f t="shared" ca="1" si="1"/>
        <v>#VALUE!</v>
      </c>
      <c r="L19" s="31" t="e">
        <f t="shared" ca="1" si="2"/>
        <v>#N/A</v>
      </c>
      <c r="M19" s="32" t="b">
        <f ca="1">ISNUMBER(Table1[[#This Row],[Column34]])</f>
        <v>0</v>
      </c>
      <c r="N19" s="32">
        <f ca="1">IF(AND(Table1[[#This Row],[Exam level]]="break",Table1[[#This Row],[Duration]]=Sheet1!$I$4),1,0)</f>
        <v>0</v>
      </c>
      <c r="O19" s="32">
        <f ca="1">SUM($N$9:INDIRECT("$M"&amp;ROW()))</f>
        <v>0</v>
      </c>
      <c r="P19" s="30" t="b">
        <f>OR(Table1[[#This Row],[Exam level]]="Break",Table1[[#This Row],[Exam level]]="Lunch")</f>
        <v>0</v>
      </c>
      <c r="Q19" s="33"/>
      <c r="R19" s="33"/>
    </row>
    <row r="20" spans="2:20" x14ac:dyDescent="0.35">
      <c r="B20" s="16" t="str">
        <f t="shared" si="0"/>
        <v/>
      </c>
      <c r="C20" s="28" t="e">
        <f>IF(ISBLANK(Table1[[#This Row],[Exam level]]),"",IF(Table1[[#This Row],[Exam level]]="Break",D19+Sheet1!$I$7,B20+Sheet1!$I$3))</f>
        <v>#VALUE!</v>
      </c>
      <c r="D20" s="28" t="e">
        <f>IF(ISBLANK(Table1[[#This Row],[Exam level]]),"",SUM(C20,H20))</f>
        <v>#VALUE!</v>
      </c>
      <c r="E20" s="29"/>
      <c r="F20" s="29" t="s">
        <v>16</v>
      </c>
      <c r="G20" s="29"/>
      <c r="H20" s="28">
        <f ca="1">IFERROR(IF(AND(Table1[[#This Row],[Exam level]]="Break",Table1[[#This Row],[Column332]]=TRUE),Sheet1!$I$4,(VLOOKUP(F20&amp;G20,Task_times[[Lookup]:[Task duration]],3,0))),"")</f>
        <v>2.7777777777777779E-3</v>
      </c>
      <c r="I20" s="28">
        <f ca="1">IF(ISBLANK(Table1[[#This Row],[Exam level]]),"",SUM($H$8:H19)+VLOOKUP(Table1[[#This Row],[Exam level]]&amp;Table1[[#This Row],[Section]],Sheet1!D:F,3,0))</f>
        <v>8.3333333333333332E-3</v>
      </c>
      <c r="J20" s="30">
        <f ca="1">IF(O19*1&lt;1,MOD(Table1[[#This Row],[Total time]],Sheet1!$I$5),IF(AND(N19=1,O19&lt;&gt;0),H19+VLOOKUP(F20&amp;G20,Task_times[[Lookup]:[Task duration]],3,0),MOD(J19+VLOOKUP(F20&amp;G20,Task_times[[Lookup]:[Task duration]],3,0),Sheet1!$I$5)))</f>
        <v>8.3333333333333332E-3</v>
      </c>
      <c r="K20" s="31" t="e">
        <f t="shared" ca="1" si="1"/>
        <v>#VALUE!</v>
      </c>
      <c r="L20" s="31" t="e">
        <f t="shared" ca="1" si="2"/>
        <v>#N/A</v>
      </c>
      <c r="M20" s="32" t="b">
        <f ca="1">ISNUMBER(Table1[[#This Row],[Column34]])</f>
        <v>0</v>
      </c>
      <c r="N20" s="32">
        <f ca="1">IF(AND(Table1[[#This Row],[Exam level]]="break",Table1[[#This Row],[Duration]]=Sheet1!$I$4),1,0)</f>
        <v>0</v>
      </c>
      <c r="O20" s="32">
        <f ca="1">SUM($N$9:INDIRECT("$M"&amp;ROW()))</f>
        <v>0</v>
      </c>
      <c r="P20" s="30" t="b">
        <f>OR(Table1[[#This Row],[Exam level]]="Break",Table1[[#This Row],[Exam level]]="Lunch")</f>
        <v>1</v>
      </c>
      <c r="Q20" s="33"/>
      <c r="R20" s="33"/>
    </row>
    <row r="21" spans="2:20" x14ac:dyDescent="0.35">
      <c r="B21" s="16" t="e">
        <f t="shared" si="0"/>
        <v>#VALUE!</v>
      </c>
      <c r="C21" s="28" t="str">
        <f>IF(ISBLANK(Table1[[#This Row],[Exam level]]),"",IF(Table1[[#This Row],[Exam level]]="Break",D20+Sheet1!$I$7,B21+Sheet1!$I$3))</f>
        <v/>
      </c>
      <c r="D21" s="28" t="str">
        <f>IF(ISBLANK(Table1[[#This Row],[Exam level]]),"",SUM(C21,H21))</f>
        <v/>
      </c>
      <c r="E21" s="29"/>
      <c r="F21" s="29"/>
      <c r="G21" s="29" t="s">
        <v>18</v>
      </c>
      <c r="H21" s="28" t="str">
        <f ca="1">IFERROR(IF(AND(Table1[[#This Row],[Exam level]]="Break",Table1[[#This Row],[Column332]]=TRUE),Sheet1!$I$4,(VLOOKUP(F21&amp;G21,Task_times[[Lookup]:[Task duration]],3,0))),"")</f>
        <v/>
      </c>
      <c r="I21" s="28" t="str">
        <f>IF(ISBLANK(Table1[[#This Row],[Exam level]]),"",SUM($H$8:H20)+VLOOKUP(Table1[[#This Row],[Exam level]]&amp;Table1[[#This Row],[Section]],Sheet1!D:F,3,0))</f>
        <v/>
      </c>
      <c r="J21" s="30" t="e">
        <f ca="1">IF(O20*1&lt;1,MOD(Table1[[#This Row],[Total time]],Sheet1!$I$5),IF(AND(N20=1,O20&lt;&gt;0),H20+VLOOKUP(F21&amp;G21,Task_times[[Lookup]:[Task duration]],3,0),MOD(J20+VLOOKUP(F21&amp;G21,Task_times[[Lookup]:[Task duration]],3,0),Sheet1!$I$5)))</f>
        <v>#VALUE!</v>
      </c>
      <c r="K21" s="31" t="e">
        <f t="shared" ca="1" si="1"/>
        <v>#VALUE!</v>
      </c>
      <c r="L21" s="31" t="e">
        <f t="shared" ca="1" si="2"/>
        <v>#N/A</v>
      </c>
      <c r="M21" s="32" t="b">
        <f ca="1">ISNUMBER(Table1[[#This Row],[Column34]])</f>
        <v>0</v>
      </c>
      <c r="N21" s="32">
        <f ca="1">IF(AND(Table1[[#This Row],[Exam level]]="break",Table1[[#This Row],[Duration]]=Sheet1!$I$4),1,0)</f>
        <v>0</v>
      </c>
      <c r="O21" s="32">
        <f ca="1">SUM($N$9:INDIRECT("$M"&amp;ROW()))</f>
        <v>0</v>
      </c>
      <c r="P21" s="30" t="b">
        <f>OR(Table1[[#This Row],[Exam level]]="Break",Table1[[#This Row],[Exam level]]="Lunch")</f>
        <v>0</v>
      </c>
      <c r="Q21" s="33"/>
      <c r="R21" s="33"/>
    </row>
    <row r="22" spans="2:20" x14ac:dyDescent="0.35">
      <c r="B22" s="16" t="str">
        <f t="shared" si="0"/>
        <v/>
      </c>
      <c r="C22" s="28" t="str">
        <f>IF(ISBLANK(Table1[[#This Row],[Exam level]]),"",IF(Table1[[#This Row],[Exam level]]="Break",D21+Sheet1!$I$7,B22+Sheet1!$I$3))</f>
        <v/>
      </c>
      <c r="D22" s="28" t="str">
        <f>IF(ISBLANK(Table1[[#This Row],[Exam level]]),"",SUM(C22,H22))</f>
        <v/>
      </c>
      <c r="E22" s="29"/>
      <c r="F22" s="29"/>
      <c r="G22" s="29" t="s">
        <v>18</v>
      </c>
      <c r="H22" s="28" t="str">
        <f ca="1">IFERROR(IF(AND(Table1[[#This Row],[Exam level]]="Break",Table1[[#This Row],[Column332]]=TRUE),Sheet1!$I$4,(VLOOKUP(F22&amp;G22,Task_times[[Lookup]:[Task duration]],3,0))),"")</f>
        <v/>
      </c>
      <c r="I22" s="28" t="str">
        <f>IF(ISBLANK(Table1[[#This Row],[Exam level]]),"",SUM($H$8:H21)+VLOOKUP(Table1[[#This Row],[Exam level]]&amp;Table1[[#This Row],[Section]],Sheet1!D:F,3,0))</f>
        <v/>
      </c>
      <c r="J22" s="30" t="e">
        <f ca="1">IF(O21*1&lt;1,MOD(Table1[[#This Row],[Total time]],Sheet1!$I$5),IF(AND(N21=1,O21&lt;&gt;0),H21+VLOOKUP(F22&amp;G22,Task_times[[Lookup]:[Task duration]],3,0),MOD(J21+VLOOKUP(F22&amp;G22,Task_times[[Lookup]:[Task duration]],3,0),Sheet1!$I$5)))</f>
        <v>#VALUE!</v>
      </c>
      <c r="K22" s="31" t="e">
        <f t="shared" ca="1" si="1"/>
        <v>#VALUE!</v>
      </c>
      <c r="L22" s="31" t="e">
        <f t="shared" ca="1" si="2"/>
        <v>#N/A</v>
      </c>
      <c r="M22" s="32" t="b">
        <f ca="1">ISNUMBER(Table1[[#This Row],[Column34]])</f>
        <v>0</v>
      </c>
      <c r="N22" s="32">
        <f ca="1">IF(AND(Table1[[#This Row],[Exam level]]="break",Table1[[#This Row],[Duration]]=Sheet1!$I$4),1,0)</f>
        <v>0</v>
      </c>
      <c r="O22" s="32">
        <f ca="1">SUM($N$9:INDIRECT("$M"&amp;ROW()))</f>
        <v>0</v>
      </c>
      <c r="P22" s="30" t="b">
        <f>OR(Table1[[#This Row],[Exam level]]="Break",Table1[[#This Row],[Exam level]]="Lunch")</f>
        <v>0</v>
      </c>
      <c r="Q22" s="33"/>
      <c r="R22" s="33"/>
    </row>
    <row r="23" spans="2:20" x14ac:dyDescent="0.35">
      <c r="B23" s="16" t="str">
        <f t="shared" si="0"/>
        <v/>
      </c>
      <c r="C23" s="28" t="str">
        <f>IF(ISBLANK(Table1[[#This Row],[Exam level]]),"",IF(Table1[[#This Row],[Exam level]]="Break",D22+Sheet1!$I$7,B23+Sheet1!$I$3))</f>
        <v/>
      </c>
      <c r="D23" s="28" t="str">
        <f>IF(ISBLANK(Table1[[#This Row],[Exam level]]),"",SUM(C23,H23))</f>
        <v/>
      </c>
      <c r="E23" s="29"/>
      <c r="F23" s="29"/>
      <c r="G23" s="29" t="s">
        <v>19</v>
      </c>
      <c r="H23" s="28" t="str">
        <f ca="1">IFERROR(IF(AND(Table1[[#This Row],[Exam level]]="Break",Table1[[#This Row],[Column332]]=TRUE),Sheet1!$I$4,(VLOOKUP(F23&amp;G23,Task_times[[Lookup]:[Task duration]],3,0))),"")</f>
        <v/>
      </c>
      <c r="I23" s="28" t="str">
        <f>IF(ISBLANK(Table1[[#This Row],[Exam level]]),"",SUM($H$8:H22)+VLOOKUP(Table1[[#This Row],[Exam level]]&amp;Table1[[#This Row],[Section]],Sheet1!D:F,3,0))</f>
        <v/>
      </c>
      <c r="J23" s="30" t="e">
        <f ca="1">IF(O22*1&lt;1,MOD(Table1[[#This Row],[Total time]],Sheet1!$I$5),IF(AND(N22=1,O22&lt;&gt;0),H22+VLOOKUP(F23&amp;G23,Task_times[[Lookup]:[Task duration]],3,0),MOD(J22+VLOOKUP(F23&amp;G23,Task_times[[Lookup]:[Task duration]],3,0),Sheet1!$I$5)))</f>
        <v>#VALUE!</v>
      </c>
      <c r="K23" s="31" t="e">
        <f t="shared" ca="1" si="1"/>
        <v>#VALUE!</v>
      </c>
      <c r="L23" s="31" t="e">
        <f t="shared" ca="1" si="2"/>
        <v>#N/A</v>
      </c>
      <c r="M23" s="32" t="b">
        <f ca="1">ISNUMBER(Table1[[#This Row],[Column34]])</f>
        <v>0</v>
      </c>
      <c r="N23" s="32">
        <f ca="1">IF(AND(Table1[[#This Row],[Exam level]]="break",Table1[[#This Row],[Duration]]=Sheet1!$I$4),1,0)</f>
        <v>0</v>
      </c>
      <c r="O23" s="32">
        <f ca="1">SUM($N$9:INDIRECT("$M"&amp;ROW()))</f>
        <v>0</v>
      </c>
      <c r="P23" s="30" t="b">
        <f>OR(Table1[[#This Row],[Exam level]]="Break",Table1[[#This Row],[Exam level]]="Lunch")</f>
        <v>0</v>
      </c>
      <c r="Q23" s="33"/>
      <c r="R23" s="33"/>
    </row>
    <row r="24" spans="2:20" x14ac:dyDescent="0.35">
      <c r="B24" s="16" t="str">
        <f t="shared" si="0"/>
        <v/>
      </c>
      <c r="C24" s="28" t="e">
        <f>IF(ISBLANK(Table1[[#This Row],[Exam level]]),"",IF(Table1[[#This Row],[Exam level]]="Break",D23+Sheet1!$I$7,B24+Sheet1!$I$3))</f>
        <v>#VALUE!</v>
      </c>
      <c r="D24" s="28" t="e">
        <f>IF(ISBLANK(Table1[[#This Row],[Exam level]]),"",SUM(C24,H24))</f>
        <v>#VALUE!</v>
      </c>
      <c r="E24" s="29"/>
      <c r="F24" s="29" t="s">
        <v>16</v>
      </c>
      <c r="G24" s="29"/>
      <c r="H24" s="28">
        <f ca="1">IFERROR(IF(AND(Table1[[#This Row],[Exam level]]="Break",Table1[[#This Row],[Column332]]=TRUE),Sheet1!$I$4,(VLOOKUP(F24&amp;G24,Task_times[[Lookup]:[Task duration]],3,0))),"")</f>
        <v>2.7777777777777779E-3</v>
      </c>
      <c r="I24" s="28">
        <f ca="1">IF(ISBLANK(Table1[[#This Row],[Exam level]]),"",SUM($H$8:H23)+VLOOKUP(Table1[[#This Row],[Exam level]]&amp;Table1[[#This Row],[Section]],Sheet1!D:F,3,0))</f>
        <v>1.1111111111111112E-2</v>
      </c>
      <c r="J24" s="30">
        <f ca="1">IF(O23*1&lt;1,MOD(Table1[[#This Row],[Total time]],Sheet1!$I$5),IF(AND(N23=1,O23&lt;&gt;0),H23+VLOOKUP(F24&amp;G24,Task_times[[Lookup]:[Task duration]],3,0),MOD(J23+VLOOKUP(F24&amp;G24,Task_times[[Lookup]:[Task duration]],3,0),Sheet1!$I$5)))</f>
        <v>1.1111111111111112E-2</v>
      </c>
      <c r="K24" s="31" t="e">
        <f t="shared" ca="1" si="1"/>
        <v>#VALUE!</v>
      </c>
      <c r="L24" s="31" t="e">
        <f t="shared" ca="1" si="2"/>
        <v>#N/A</v>
      </c>
      <c r="M24" s="32" t="b">
        <f ca="1">ISNUMBER(Table1[[#This Row],[Column34]])</f>
        <v>0</v>
      </c>
      <c r="N24" s="32">
        <f ca="1">IF(AND(Table1[[#This Row],[Exam level]]="break",Table1[[#This Row],[Duration]]=Sheet1!$I$4),1,0)</f>
        <v>0</v>
      </c>
      <c r="O24" s="32">
        <f ca="1">SUM($N$9:INDIRECT("$M"&amp;ROW()))</f>
        <v>0</v>
      </c>
      <c r="P24" s="30" t="b">
        <f>OR(Table1[[#This Row],[Exam level]]="Break",Table1[[#This Row],[Exam level]]="Lunch")</f>
        <v>1</v>
      </c>
      <c r="Q24" s="33"/>
      <c r="R24" s="33"/>
    </row>
    <row r="25" spans="2:20" x14ac:dyDescent="0.35">
      <c r="B25" s="16" t="e">
        <f t="shared" si="0"/>
        <v>#VALUE!</v>
      </c>
      <c r="C25" s="28" t="str">
        <f>IF(ISBLANK(Table1[[#This Row],[Exam level]]),"",IF(Table1[[#This Row],[Exam level]]="Break",D24+Sheet1!$I$7,B25+Sheet1!$I$3))</f>
        <v/>
      </c>
      <c r="D25" s="28" t="str">
        <f>IF(ISBLANK(Table1[[#This Row],[Exam level]]),"",SUM(C25,H25))</f>
        <v/>
      </c>
      <c r="E25" s="29"/>
      <c r="F25" s="29"/>
      <c r="G25" s="29" t="s">
        <v>18</v>
      </c>
      <c r="H25" s="28" t="str">
        <f ca="1">IFERROR(IF(AND(Table1[[#This Row],[Exam level]]="Break",Table1[[#This Row],[Column332]]=TRUE),Sheet1!$I$4,(VLOOKUP(F25&amp;G25,Task_times[[Lookup]:[Task duration]],3,0))),"")</f>
        <v/>
      </c>
      <c r="I25" s="28" t="str">
        <f>IF(ISBLANK(Table1[[#This Row],[Exam level]]),"",SUM($H$8:H24)+VLOOKUP(Table1[[#This Row],[Exam level]]&amp;Table1[[#This Row],[Section]],Sheet1!D:F,3,0))</f>
        <v/>
      </c>
      <c r="J25" s="30" t="e">
        <f ca="1">IF(O24*1&lt;1,MOD(Table1[[#This Row],[Total time]],Sheet1!$I$5),IF(AND(N24=1,O24&lt;&gt;0),H24+VLOOKUP(F25&amp;G25,Task_times[[Lookup]:[Task duration]],3,0),MOD(J24+VLOOKUP(F25&amp;G25,Task_times[[Lookup]:[Task duration]],3,0),Sheet1!$I$5)))</f>
        <v>#VALUE!</v>
      </c>
      <c r="K25" s="31" t="e">
        <f t="shared" ca="1" si="1"/>
        <v>#VALUE!</v>
      </c>
      <c r="L25" s="31" t="e">
        <f t="shared" ca="1" si="2"/>
        <v>#N/A</v>
      </c>
      <c r="M25" s="32" t="b">
        <f ca="1">ISNUMBER(Table1[[#This Row],[Column34]])</f>
        <v>0</v>
      </c>
      <c r="N25" s="32">
        <f ca="1">IF(AND(Table1[[#This Row],[Exam level]]="break",Table1[[#This Row],[Duration]]=Sheet1!$I$4),1,0)</f>
        <v>0</v>
      </c>
      <c r="O25" s="32">
        <f ca="1">SUM($N$9:INDIRECT("$M"&amp;ROW()))</f>
        <v>0</v>
      </c>
      <c r="P25" s="30" t="b">
        <f>OR(Table1[[#This Row],[Exam level]]="Break",Table1[[#This Row],[Exam level]]="Lunch")</f>
        <v>0</v>
      </c>
      <c r="Q25" s="33"/>
      <c r="R25" s="33"/>
    </row>
    <row r="26" spans="2:20" x14ac:dyDescent="0.35">
      <c r="B26" s="16" t="str">
        <f t="shared" si="0"/>
        <v/>
      </c>
      <c r="C26" s="28" t="str">
        <f>IF(ISBLANK(Table1[[#This Row],[Exam level]]),"",IF(Table1[[#This Row],[Exam level]]="Break",D25+Sheet1!$I$7,B26+Sheet1!$I$3))</f>
        <v/>
      </c>
      <c r="D26" s="28" t="str">
        <f>IF(ISBLANK(Table1[[#This Row],[Exam level]]),"",SUM(C26,H26))</f>
        <v/>
      </c>
      <c r="E26" s="29"/>
      <c r="F26" s="29"/>
      <c r="G26" s="29" t="s">
        <v>18</v>
      </c>
      <c r="H26" s="28" t="str">
        <f ca="1">IFERROR(IF(AND(Table1[[#This Row],[Exam level]]="Break",Table1[[#This Row],[Column332]]=TRUE),Sheet1!$I$4,(VLOOKUP(F26&amp;G26,Task_times[[Lookup]:[Task duration]],3,0))),"")</f>
        <v/>
      </c>
      <c r="I26" s="28" t="str">
        <f>IF(ISBLANK(Table1[[#This Row],[Exam level]]),"",SUM($H$8:H25)+VLOOKUP(Table1[[#This Row],[Exam level]]&amp;Table1[[#This Row],[Section]],Sheet1!D:F,3,0))</f>
        <v/>
      </c>
      <c r="J26" s="30" t="e">
        <f ca="1">IF(O25*1&lt;1,MOD(Table1[[#This Row],[Total time]],Sheet1!$I$5),IF(AND(N25=1,O25&lt;&gt;0),H25+VLOOKUP(F26&amp;G26,Task_times[[Lookup]:[Task duration]],3,0),MOD(J25+VLOOKUP(F26&amp;G26,Task_times[[Lookup]:[Task duration]],3,0),Sheet1!$I$5)))</f>
        <v>#VALUE!</v>
      </c>
      <c r="K26" s="31" t="e">
        <f t="shared" ca="1" si="1"/>
        <v>#VALUE!</v>
      </c>
      <c r="L26" s="31" t="e">
        <f t="shared" ca="1" si="2"/>
        <v>#N/A</v>
      </c>
      <c r="M26" s="32" t="b">
        <f ca="1">ISNUMBER(Table1[[#This Row],[Column34]])</f>
        <v>0</v>
      </c>
      <c r="N26" s="32">
        <f ca="1">IF(AND(Table1[[#This Row],[Exam level]]="break",Table1[[#This Row],[Duration]]=Sheet1!$I$4),1,0)</f>
        <v>0</v>
      </c>
      <c r="O26" s="32">
        <f ca="1">SUM($N$9:INDIRECT("$M"&amp;ROW()))</f>
        <v>0</v>
      </c>
      <c r="P26" s="30" t="b">
        <f>OR(Table1[[#This Row],[Exam level]]="Break",Table1[[#This Row],[Exam level]]="Lunch")</f>
        <v>0</v>
      </c>
      <c r="Q26" s="33"/>
      <c r="R26" s="33"/>
    </row>
    <row r="27" spans="2:20" x14ac:dyDescent="0.35">
      <c r="B27" s="16" t="str">
        <f t="shared" si="0"/>
        <v/>
      </c>
      <c r="C27" s="28" t="str">
        <f>IF(ISBLANK(Table1[[#This Row],[Exam level]]),"",IF(Table1[[#This Row],[Exam level]]="Break",D26+Sheet1!$I$7,B27+Sheet1!$I$3))</f>
        <v/>
      </c>
      <c r="D27" s="28" t="str">
        <f>IF(ISBLANK(Table1[[#This Row],[Exam level]]),"",SUM(C27,H27))</f>
        <v/>
      </c>
      <c r="E27" s="29"/>
      <c r="F27" s="29"/>
      <c r="G27" s="29" t="s">
        <v>19</v>
      </c>
      <c r="H27" s="28" t="str">
        <f ca="1">IFERROR(IF(AND(Table1[[#This Row],[Exam level]]="Break",Table1[[#This Row],[Column332]]=TRUE),Sheet1!$I$4,(VLOOKUP(F27&amp;G27,Task_times[[Lookup]:[Task duration]],3,0))),"")</f>
        <v/>
      </c>
      <c r="I27" s="28" t="str">
        <f>IF(ISBLANK(Table1[[#This Row],[Exam level]]),"",SUM($H$8:H26)+VLOOKUP(Table1[[#This Row],[Exam level]]&amp;Table1[[#This Row],[Section]],Sheet1!D:F,3,0))</f>
        <v/>
      </c>
      <c r="J27" s="30" t="e">
        <f ca="1">IF(O26*1&lt;1,MOD(Table1[[#This Row],[Total time]],Sheet1!$I$5),IF(AND(N26=1,O26&lt;&gt;0),H26+VLOOKUP(F27&amp;G27,Task_times[[Lookup]:[Task duration]],3,0),MOD(J26+VLOOKUP(F27&amp;G27,Task_times[[Lookup]:[Task duration]],3,0),Sheet1!$I$5)))</f>
        <v>#VALUE!</v>
      </c>
      <c r="K27" s="31" t="e">
        <f t="shared" ca="1" si="1"/>
        <v>#VALUE!</v>
      </c>
      <c r="L27" s="31" t="e">
        <f t="shared" ca="1" si="2"/>
        <v>#N/A</v>
      </c>
      <c r="M27" s="32" t="b">
        <f ca="1">ISNUMBER(Table1[[#This Row],[Column34]])</f>
        <v>0</v>
      </c>
      <c r="N27" s="32">
        <f ca="1">IF(AND(Table1[[#This Row],[Exam level]]="break",Table1[[#This Row],[Duration]]=Sheet1!$I$4),1,0)</f>
        <v>0</v>
      </c>
      <c r="O27" s="32">
        <f ca="1">SUM($N$9:INDIRECT("$M"&amp;ROW()))</f>
        <v>0</v>
      </c>
      <c r="P27" s="30" t="b">
        <f>OR(Table1[[#This Row],[Exam level]]="Break",Table1[[#This Row],[Exam level]]="Lunch")</f>
        <v>0</v>
      </c>
      <c r="Q27" s="33"/>
      <c r="R27" s="33"/>
    </row>
    <row r="28" spans="2:20" x14ac:dyDescent="0.35">
      <c r="B28" s="16" t="str">
        <f t="shared" si="0"/>
        <v/>
      </c>
      <c r="C28" s="28" t="e">
        <f>IF(ISBLANK(Table1[[#This Row],[Exam level]]),"",IF(Table1[[#This Row],[Exam level]]="Break",D27+Sheet1!$I$7,B28+Sheet1!$I$3))</f>
        <v>#VALUE!</v>
      </c>
      <c r="D28" s="28" t="e">
        <f>IF(ISBLANK(Table1[[#This Row],[Exam level]]),"",SUM(C28,H28))</f>
        <v>#VALUE!</v>
      </c>
      <c r="E28" s="34"/>
      <c r="F28" s="29" t="s">
        <v>16</v>
      </c>
      <c r="G28" s="29"/>
      <c r="H28" s="28">
        <f ca="1">IFERROR(IF(AND(Table1[[#This Row],[Exam level]]="Break",Table1[[#This Row],[Column332]]=TRUE),Sheet1!$I$4,(VLOOKUP(F28&amp;G28,Task_times[[Lookup]:[Task duration]],3,0))),"")</f>
        <v>2.7777777777777779E-3</v>
      </c>
      <c r="I28" s="28">
        <f ca="1">IF(ISBLANK(Table1[[#This Row],[Exam level]]),"",SUM($H$8:H27)+VLOOKUP(Table1[[#This Row],[Exam level]]&amp;Table1[[#This Row],[Section]],Sheet1!D:F,3,0))</f>
        <v>1.388888888888889E-2</v>
      </c>
      <c r="J28" s="30">
        <f ca="1">IF(O27*1&lt;1,MOD(Table1[[#This Row],[Total time]],Sheet1!$I$5),IF(AND(N27=1,O27&lt;&gt;0),H27+VLOOKUP(F28&amp;G28,Task_times[[Lookup]:[Task duration]],3,0),MOD(J27+VLOOKUP(F28&amp;G28,Task_times[[Lookup]:[Task duration]],3,0),Sheet1!$I$5)))</f>
        <v>1.388888888888889E-2</v>
      </c>
      <c r="K28" s="31" t="e">
        <f t="shared" ca="1" si="1"/>
        <v>#VALUE!</v>
      </c>
      <c r="L28" s="31" t="e">
        <f t="shared" ref="L28:L52" ca="1" si="3">IF(VLOOKUP(TRUE,K25:K27,1,0),1,0)</f>
        <v>#N/A</v>
      </c>
      <c r="M28" s="32" t="b">
        <f ca="1">ISNUMBER(Table1[[#This Row],[Column34]])</f>
        <v>0</v>
      </c>
      <c r="N28" s="32">
        <f ca="1">IF(AND(Table1[[#This Row],[Exam level]]="break",Table1[[#This Row],[Duration]]=Sheet1!$I$4),1,0)</f>
        <v>0</v>
      </c>
      <c r="O28" s="32">
        <f ca="1">SUM($N$9:INDIRECT("$M"&amp;ROW()))</f>
        <v>0</v>
      </c>
      <c r="P28" s="35" t="b">
        <f>OR(Table1[[#This Row],[Exam level]]="Break",Table1[[#This Row],[Exam level]]="Lunch")</f>
        <v>1</v>
      </c>
      <c r="Q28" s="33"/>
      <c r="R28" s="33"/>
    </row>
    <row r="29" spans="2:20" x14ac:dyDescent="0.35">
      <c r="B29" s="16" t="e">
        <f t="shared" si="0"/>
        <v>#VALUE!</v>
      </c>
      <c r="C29" s="28" t="str">
        <f>IF(ISBLANK(Table1[[#This Row],[Exam level]]),"",IF(Table1[[#This Row],[Exam level]]="Break",D28+Sheet1!$I$7,B29+Sheet1!$I$3))</f>
        <v/>
      </c>
      <c r="D29" s="28" t="str">
        <f>IF(ISBLANK(Table1[[#This Row],[Exam level]]),"",SUM(C29,H29))</f>
        <v/>
      </c>
      <c r="E29" s="29"/>
      <c r="F29" s="29"/>
      <c r="G29" s="29" t="s">
        <v>18</v>
      </c>
      <c r="H29" s="28" t="str">
        <f ca="1">IFERROR(IF(AND(Table1[[#This Row],[Exam level]]="Break",Table1[[#This Row],[Column332]]=TRUE),Sheet1!$I$4,(VLOOKUP(F29&amp;G29,Task_times[[Lookup]:[Task duration]],3,0))),"")</f>
        <v/>
      </c>
      <c r="I29" s="28" t="str">
        <f>IF(ISBLANK(Table1[[#This Row],[Exam level]]),"",SUM($H$8:H28)+VLOOKUP(Table1[[#This Row],[Exam level]]&amp;Table1[[#This Row],[Section]],Sheet1!D:F,3,0))</f>
        <v/>
      </c>
      <c r="J29" s="30" t="e">
        <f ca="1">IF(O28*1&lt;1,MOD(Table1[[#This Row],[Total time]],Sheet1!$I$5),IF(AND(N28=1,O28&lt;&gt;0),H28+VLOOKUP(F29&amp;G29,Task_times[[Lookup]:[Task duration]],3,0),MOD(J28+VLOOKUP(F29&amp;G29,Task_times[[Lookup]:[Task duration]],3,0),Sheet1!$I$5)))</f>
        <v>#VALUE!</v>
      </c>
      <c r="K29" s="31" t="e">
        <f t="shared" ca="1" si="1"/>
        <v>#VALUE!</v>
      </c>
      <c r="L29" s="31" t="e">
        <f t="shared" ca="1" si="3"/>
        <v>#N/A</v>
      </c>
      <c r="M29" s="32" t="b">
        <f ca="1">ISNUMBER(Table1[[#This Row],[Column34]])</f>
        <v>0</v>
      </c>
      <c r="N29" s="32">
        <f ca="1">IF(AND(Table1[[#This Row],[Exam level]]="break",Table1[[#This Row],[Duration]]=Sheet1!$I$4),1,0)</f>
        <v>0</v>
      </c>
      <c r="O29" s="32">
        <f ca="1">SUM($N$9:INDIRECT("$M"&amp;ROW()))</f>
        <v>0</v>
      </c>
      <c r="P29" s="35" t="b">
        <f>OR(Table1[[#This Row],[Exam level]]="Break",Table1[[#This Row],[Exam level]]="Lunch")</f>
        <v>0</v>
      </c>
      <c r="Q29" s="33"/>
      <c r="R29" s="33"/>
    </row>
    <row r="30" spans="2:20" x14ac:dyDescent="0.35">
      <c r="B30" s="16" t="str">
        <f t="shared" si="0"/>
        <v/>
      </c>
      <c r="C30" s="28" t="str">
        <f>IF(ISBLANK(Table1[[#This Row],[Exam level]]),"",IF(Table1[[#This Row],[Exam level]]="Break",D29+Sheet1!$I$7,B30+Sheet1!$I$3))</f>
        <v/>
      </c>
      <c r="D30" s="28" t="str">
        <f>IF(ISBLANK(Table1[[#This Row],[Exam level]]),"",SUM(C30,H30))</f>
        <v/>
      </c>
      <c r="E30" s="29"/>
      <c r="F30" s="29"/>
      <c r="G30" s="29" t="s">
        <v>18</v>
      </c>
      <c r="H30" s="28" t="str">
        <f ca="1">IFERROR(IF(AND(Table1[[#This Row],[Exam level]]="Break",Table1[[#This Row],[Column332]]=TRUE),Sheet1!$I$4,(VLOOKUP(F30&amp;G30,Task_times[[Lookup]:[Task duration]],3,0))),"")</f>
        <v/>
      </c>
      <c r="I30" s="28" t="str">
        <f>IF(ISBLANK(Table1[[#This Row],[Exam level]]),"",SUM($H$8:H29)+VLOOKUP(Table1[[#This Row],[Exam level]]&amp;Table1[[#This Row],[Section]],Sheet1!D:F,3,0))</f>
        <v/>
      </c>
      <c r="J30" s="30" t="e">
        <f ca="1">IF(O29*1&lt;1,MOD(Table1[[#This Row],[Total time]],Sheet1!$I$5),IF(AND(N29=1,O29&lt;&gt;0),H29+VLOOKUP(F30&amp;G30,Task_times[[Lookup]:[Task duration]],3,0),MOD(J29+VLOOKUP(F30&amp;G30,Task_times[[Lookup]:[Task duration]],3,0),Sheet1!$I$5)))</f>
        <v>#VALUE!</v>
      </c>
      <c r="K30" s="31" t="e">
        <f t="shared" ca="1" si="1"/>
        <v>#VALUE!</v>
      </c>
      <c r="L30" s="31" t="e">
        <f t="shared" ca="1" si="3"/>
        <v>#N/A</v>
      </c>
      <c r="M30" s="32" t="b">
        <f ca="1">ISNUMBER(Table1[[#This Row],[Column34]])</f>
        <v>0</v>
      </c>
      <c r="N30" s="32">
        <f ca="1">IF(AND(Table1[[#This Row],[Exam level]]="break",Table1[[#This Row],[Duration]]=Sheet1!$I$4),1,0)</f>
        <v>0</v>
      </c>
      <c r="O30" s="32">
        <f ca="1">SUM($N$9:INDIRECT("$M"&amp;ROW()))</f>
        <v>0</v>
      </c>
      <c r="P30" s="35" t="b">
        <f>OR(Table1[[#This Row],[Exam level]]="Break",Table1[[#This Row],[Exam level]]="Lunch")</f>
        <v>0</v>
      </c>
      <c r="Q30" s="33"/>
      <c r="R30" s="33"/>
    </row>
    <row r="31" spans="2:20" x14ac:dyDescent="0.35">
      <c r="B31" s="16" t="str">
        <f t="shared" si="0"/>
        <v/>
      </c>
      <c r="C31" s="28" t="str">
        <f>IF(ISBLANK(Table1[[#This Row],[Exam level]]),"",IF(Table1[[#This Row],[Exam level]]="Break",D30+Sheet1!$I$7,B31+Sheet1!$I$3))</f>
        <v/>
      </c>
      <c r="D31" s="28" t="str">
        <f>IF(ISBLANK(Table1[[#This Row],[Exam level]]),"",SUM(C31,H31))</f>
        <v/>
      </c>
      <c r="E31" s="29"/>
      <c r="F31" s="29"/>
      <c r="G31" s="29" t="s">
        <v>19</v>
      </c>
      <c r="H31" s="28" t="str">
        <f ca="1">IFERROR(IF(AND(Table1[[#This Row],[Exam level]]="Break",Table1[[#This Row],[Column332]]=TRUE),Sheet1!$I$4,(VLOOKUP(F31&amp;G31,Task_times[[Lookup]:[Task duration]],3,0))),"")</f>
        <v/>
      </c>
      <c r="I31" s="28" t="str">
        <f>IF(ISBLANK(Table1[[#This Row],[Exam level]]),"",SUM($H$8:H30)+VLOOKUP(Table1[[#This Row],[Exam level]]&amp;Table1[[#This Row],[Section]],Sheet1!D:F,3,0))</f>
        <v/>
      </c>
      <c r="J31" s="30" t="e">
        <f ca="1">IF(O30*1&lt;1,MOD(Table1[[#This Row],[Total time]],Sheet1!$I$5),IF(AND(N30=1,O30&lt;&gt;0),H30+VLOOKUP(F31&amp;G31,Task_times[[Lookup]:[Task duration]],3,0),MOD(J30+VLOOKUP(F31&amp;G31,Task_times[[Lookup]:[Task duration]],3,0),Sheet1!$I$5)))</f>
        <v>#VALUE!</v>
      </c>
      <c r="K31" s="31" t="e">
        <f t="shared" ca="1" si="1"/>
        <v>#VALUE!</v>
      </c>
      <c r="L31" s="31" t="e">
        <f t="shared" ca="1" si="3"/>
        <v>#N/A</v>
      </c>
      <c r="M31" s="32" t="b">
        <f ca="1">ISNUMBER(Table1[[#This Row],[Column34]])</f>
        <v>0</v>
      </c>
      <c r="N31" s="32">
        <f ca="1">IF(AND(Table1[[#This Row],[Exam level]]="break",Table1[[#This Row],[Duration]]=Sheet1!$I$4),1,0)</f>
        <v>0</v>
      </c>
      <c r="O31" s="32">
        <f ca="1">SUM($N$9:INDIRECT("$M"&amp;ROW()))</f>
        <v>0</v>
      </c>
      <c r="P31" s="35" t="b">
        <f>OR(Table1[[#This Row],[Exam level]]="Break",Table1[[#This Row],[Exam level]]="Lunch")</f>
        <v>0</v>
      </c>
      <c r="Q31" s="33"/>
      <c r="R31" s="33"/>
    </row>
    <row r="32" spans="2:20" x14ac:dyDescent="0.35">
      <c r="B32" s="16" t="str">
        <f t="shared" si="0"/>
        <v/>
      </c>
      <c r="C32" s="28" t="e">
        <f>IF(ISBLANK(Table1[[#This Row],[Exam level]]),"",IF(Table1[[#This Row],[Exam level]]="Break",D31+Sheet1!$I$7,B32+Sheet1!$I$3))</f>
        <v>#VALUE!</v>
      </c>
      <c r="D32" s="28" t="e">
        <f>IF(ISBLANK(Table1[[#This Row],[Exam level]]),"",SUM(C32,H32))</f>
        <v>#VALUE!</v>
      </c>
      <c r="E32" s="34"/>
      <c r="F32" s="29" t="s">
        <v>16</v>
      </c>
      <c r="G32" s="29"/>
      <c r="H32" s="28">
        <f ca="1">IFERROR(IF(AND(Table1[[#This Row],[Exam level]]="Break",Table1[[#This Row],[Column332]]=TRUE),Sheet1!$I$4,(VLOOKUP(F32&amp;G32,Task_times[[Lookup]:[Task duration]],3,0))),"")</f>
        <v>2.7777777777777779E-3</v>
      </c>
      <c r="I32" s="28">
        <f ca="1">IF(ISBLANK(Table1[[#This Row],[Exam level]]),"",SUM($H$8:H31)+VLOOKUP(Table1[[#This Row],[Exam level]]&amp;Table1[[#This Row],[Section]],Sheet1!D:F,3,0))</f>
        <v>1.6666666666666666E-2</v>
      </c>
      <c r="J32" s="30">
        <f ca="1">IF(O31*1&lt;1,MOD(Table1[[#This Row],[Total time]],Sheet1!$I$5),IF(AND(N31=1,O31&lt;&gt;0),H31+VLOOKUP(F32&amp;G32,Task_times[[Lookup]:[Task duration]],3,0),MOD(J31+VLOOKUP(F32&amp;G32,Task_times[[Lookup]:[Task duration]],3,0),Sheet1!$I$5)))</f>
        <v>1.6666666666666666E-2</v>
      </c>
      <c r="K32" s="31" t="e">
        <f t="shared" ca="1" si="1"/>
        <v>#VALUE!</v>
      </c>
      <c r="L32" s="31" t="e">
        <f ca="1">IF(VLOOKUP(TRUE,K29:K31,1,0),1,0)</f>
        <v>#N/A</v>
      </c>
      <c r="M32" s="32" t="b">
        <f ca="1">ISNUMBER(Table1[[#This Row],[Column34]])</f>
        <v>0</v>
      </c>
      <c r="N32" s="32">
        <f ca="1">IF(AND(Table1[[#This Row],[Exam level]]="break",Table1[[#This Row],[Duration]]=Sheet1!$I$4),1,0)</f>
        <v>0</v>
      </c>
      <c r="O32" s="32">
        <f ca="1">SUM($N$9:INDIRECT("$M"&amp;ROW()))</f>
        <v>0</v>
      </c>
      <c r="P32" s="35" t="b">
        <f>OR(Table1[[#This Row],[Exam level]]="Break",Table1[[#This Row],[Exam level]]="Lunch")</f>
        <v>1</v>
      </c>
      <c r="Q32" s="33"/>
      <c r="R32" s="33"/>
    </row>
    <row r="33" spans="2:18" x14ac:dyDescent="0.35">
      <c r="B33" s="16" t="e">
        <f t="shared" ref="B33:B44" si="4">D32</f>
        <v>#VALUE!</v>
      </c>
      <c r="C33" s="28" t="str">
        <f>IF(ISBLANK(Table1[[#This Row],[Exam level]]),"",IF(Table1[[#This Row],[Exam level]]="Break",D32+Sheet1!$I$7,B33+Sheet1!$I$3))</f>
        <v/>
      </c>
      <c r="D33" s="28" t="str">
        <f>IF(ISBLANK(Table1[[#This Row],[Exam level]]),"",SUM(C33,H33))</f>
        <v/>
      </c>
      <c r="E33" s="29"/>
      <c r="F33" s="29"/>
      <c r="G33" s="29" t="s">
        <v>18</v>
      </c>
      <c r="H33" s="28" t="str">
        <f ca="1">IFERROR(IF(AND(Table1[[#This Row],[Exam level]]="Break",Table1[[#This Row],[Column332]]=TRUE),Sheet1!$I$4,(VLOOKUP(F33&amp;G33,Task_times[[Lookup]:[Task duration]],3,0))),"")</f>
        <v/>
      </c>
      <c r="I33" s="28" t="str">
        <f>IF(ISBLANK(Table1[[#This Row],[Exam level]]),"",SUM($H$8:H32)+VLOOKUP(Table1[[#This Row],[Exam level]]&amp;Table1[[#This Row],[Section]],Sheet1!D:F,3,0))</f>
        <v/>
      </c>
      <c r="J33" s="30" t="e">
        <f ca="1">IF(O32*1&lt;1,MOD(Table1[[#This Row],[Total time]],Sheet1!$I$5),IF(AND(N32=1,O32&lt;&gt;0),H32+VLOOKUP(F33&amp;G33,Task_times[[Lookup]:[Task duration]],3,0),MOD(J32+VLOOKUP(F33&amp;G33,Task_times[[Lookup]:[Task duration]],3,0),Sheet1!$I$5)))</f>
        <v>#VALUE!</v>
      </c>
      <c r="K33" s="31" t="e">
        <f t="shared" ref="K33:K44" ca="1" si="5">IF(AND((J33*1)&lt;(J32*1),N32&lt;&gt;1,F32&lt;&gt;"Lunch"),TRUE,FALSE)</f>
        <v>#VALUE!</v>
      </c>
      <c r="L33" s="31" t="e">
        <f t="shared" ref="L33:L35" ca="1" si="6">IF(VLOOKUP(TRUE,K30:K32,1,0),1,0)</f>
        <v>#N/A</v>
      </c>
      <c r="M33" s="32" t="b">
        <f ca="1">ISNUMBER(Table1[[#This Row],[Column34]])</f>
        <v>0</v>
      </c>
      <c r="N33" s="32">
        <f ca="1">IF(AND(Table1[[#This Row],[Exam level]]="break",Table1[[#This Row],[Duration]]=Sheet1!$I$4),1,0)</f>
        <v>0</v>
      </c>
      <c r="O33" s="32">
        <f ca="1">SUM($N$9:INDIRECT("$M"&amp;ROW()))</f>
        <v>0</v>
      </c>
      <c r="P33" s="35" t="b">
        <f>OR(Table1[[#This Row],[Exam level]]="Break",Table1[[#This Row],[Exam level]]="Lunch")</f>
        <v>0</v>
      </c>
      <c r="Q33" s="33"/>
      <c r="R33" s="33"/>
    </row>
    <row r="34" spans="2:18" x14ac:dyDescent="0.35">
      <c r="B34" s="16" t="str">
        <f t="shared" si="4"/>
        <v/>
      </c>
      <c r="C34" s="28" t="str">
        <f>IF(ISBLANK(Table1[[#This Row],[Exam level]]),"",IF(Table1[[#This Row],[Exam level]]="Break",D33+Sheet1!$I$7,B34+Sheet1!$I$3))</f>
        <v/>
      </c>
      <c r="D34" s="28" t="str">
        <f>IF(ISBLANK(Table1[[#This Row],[Exam level]]),"",SUM(C34,H34))</f>
        <v/>
      </c>
      <c r="E34" s="29"/>
      <c r="F34" s="29"/>
      <c r="G34" s="29" t="s">
        <v>18</v>
      </c>
      <c r="H34" s="28" t="str">
        <f ca="1">IFERROR(IF(AND(Table1[[#This Row],[Exam level]]="Break",Table1[[#This Row],[Column332]]=TRUE),Sheet1!$I$4,(VLOOKUP(F34&amp;G34,Task_times[[Lookup]:[Task duration]],3,0))),"")</f>
        <v/>
      </c>
      <c r="I34" s="28" t="str">
        <f>IF(ISBLANK(Table1[[#This Row],[Exam level]]),"",SUM($H$8:H33)+VLOOKUP(Table1[[#This Row],[Exam level]]&amp;Table1[[#This Row],[Section]],Sheet1!D:F,3,0))</f>
        <v/>
      </c>
      <c r="J34" s="30" t="e">
        <f ca="1">IF(O33*1&lt;1,MOD(Table1[[#This Row],[Total time]],Sheet1!$I$5),IF(AND(N33=1,O33&lt;&gt;0),H33+VLOOKUP(F34&amp;G34,Task_times[[Lookup]:[Task duration]],3,0),MOD(J33+VLOOKUP(F34&amp;G34,Task_times[[Lookup]:[Task duration]],3,0),Sheet1!$I$5)))</f>
        <v>#VALUE!</v>
      </c>
      <c r="K34" s="31" t="e">
        <f t="shared" ca="1" si="5"/>
        <v>#VALUE!</v>
      </c>
      <c r="L34" s="31" t="e">
        <f t="shared" ca="1" si="6"/>
        <v>#N/A</v>
      </c>
      <c r="M34" s="32" t="b">
        <f ca="1">ISNUMBER(Table1[[#This Row],[Column34]])</f>
        <v>0</v>
      </c>
      <c r="N34" s="32">
        <f ca="1">IF(AND(Table1[[#This Row],[Exam level]]="break",Table1[[#This Row],[Duration]]=Sheet1!$I$4),1,0)</f>
        <v>0</v>
      </c>
      <c r="O34" s="32">
        <f ca="1">SUM($N$9:INDIRECT("$M"&amp;ROW()))</f>
        <v>0</v>
      </c>
      <c r="P34" s="35" t="b">
        <f>OR(Table1[[#This Row],[Exam level]]="Break",Table1[[#This Row],[Exam level]]="Lunch")</f>
        <v>0</v>
      </c>
      <c r="Q34" s="33"/>
      <c r="R34" s="33"/>
    </row>
    <row r="35" spans="2:18" x14ac:dyDescent="0.35">
      <c r="B35" s="16" t="str">
        <f t="shared" si="4"/>
        <v/>
      </c>
      <c r="C35" s="28" t="str">
        <f>IF(ISBLANK(Table1[[#This Row],[Exam level]]),"",IF(Table1[[#This Row],[Exam level]]="Break",D34+Sheet1!$I$7,B35+Sheet1!$I$3))</f>
        <v/>
      </c>
      <c r="D35" s="28" t="str">
        <f>IF(ISBLANK(Table1[[#This Row],[Exam level]]),"",SUM(C35,H35))</f>
        <v/>
      </c>
      <c r="E35" s="29"/>
      <c r="F35" s="29"/>
      <c r="G35" s="29" t="s">
        <v>19</v>
      </c>
      <c r="H35" s="28" t="str">
        <f ca="1">IFERROR(IF(AND(Table1[[#This Row],[Exam level]]="Break",Table1[[#This Row],[Column332]]=TRUE),Sheet1!$I$4,(VLOOKUP(F35&amp;G35,Task_times[[Lookup]:[Task duration]],3,0))),"")</f>
        <v/>
      </c>
      <c r="I35" s="28" t="str">
        <f>IF(ISBLANK(Table1[[#This Row],[Exam level]]),"",SUM($H$8:H34)+VLOOKUP(Table1[[#This Row],[Exam level]]&amp;Table1[[#This Row],[Section]],Sheet1!D:F,3,0))</f>
        <v/>
      </c>
      <c r="J35" s="30" t="e">
        <f ca="1">IF(O34*1&lt;1,MOD(Table1[[#This Row],[Total time]],Sheet1!$I$5),IF(AND(N34=1,O34&lt;&gt;0),H34+VLOOKUP(F35&amp;G35,Task_times[[Lookup]:[Task duration]],3,0),MOD(J34+VLOOKUP(F35&amp;G35,Task_times[[Lookup]:[Task duration]],3,0),Sheet1!$I$5)))</f>
        <v>#VALUE!</v>
      </c>
      <c r="K35" s="31" t="e">
        <f t="shared" ca="1" si="5"/>
        <v>#VALUE!</v>
      </c>
      <c r="L35" s="31" t="e">
        <f t="shared" ca="1" si="6"/>
        <v>#N/A</v>
      </c>
      <c r="M35" s="32" t="b">
        <f ca="1">ISNUMBER(Table1[[#This Row],[Column34]])</f>
        <v>0</v>
      </c>
      <c r="N35" s="32">
        <f ca="1">IF(AND(Table1[[#This Row],[Exam level]]="break",Table1[[#This Row],[Duration]]=Sheet1!$I$4),1,0)</f>
        <v>0</v>
      </c>
      <c r="O35" s="32">
        <f ca="1">SUM($N$9:INDIRECT("$M"&amp;ROW()))</f>
        <v>0</v>
      </c>
      <c r="P35" s="35" t="b">
        <f>OR(Table1[[#This Row],[Exam level]]="Break",Table1[[#This Row],[Exam level]]="Lunch")</f>
        <v>0</v>
      </c>
      <c r="Q35" s="33"/>
      <c r="R35" s="33"/>
    </row>
    <row r="36" spans="2:18" x14ac:dyDescent="0.35">
      <c r="B36" s="16" t="str">
        <f t="shared" si="4"/>
        <v/>
      </c>
      <c r="C36" s="28" t="e">
        <f>IF(ISBLANK(Table1[[#This Row],[Exam level]]),"",IF(Table1[[#This Row],[Exam level]]="Break",D35+Sheet1!$I$7,B36+Sheet1!$I$3))</f>
        <v>#VALUE!</v>
      </c>
      <c r="D36" s="28" t="e">
        <f>IF(ISBLANK(Table1[[#This Row],[Exam level]]),"",SUM(C36,H36))</f>
        <v>#VALUE!</v>
      </c>
      <c r="E36" s="34"/>
      <c r="F36" s="29" t="s">
        <v>16</v>
      </c>
      <c r="G36" s="29"/>
      <c r="H36" s="28">
        <f ca="1">IFERROR(IF(AND(Table1[[#This Row],[Exam level]]="Break",Table1[[#This Row],[Column332]]=TRUE),Sheet1!$I$4,(VLOOKUP(F36&amp;G36,Task_times[[Lookup]:[Task duration]],3,0))),"")</f>
        <v>2.7777777777777779E-3</v>
      </c>
      <c r="I36" s="28">
        <f ca="1">IF(ISBLANK(Table1[[#This Row],[Exam level]]),"",SUM($H$8:H35)+VLOOKUP(Table1[[#This Row],[Exam level]]&amp;Table1[[#This Row],[Section]],Sheet1!D:F,3,0))</f>
        <v>1.9444444444444445E-2</v>
      </c>
      <c r="J36" s="30">
        <f ca="1">IF(O35*1&lt;1,MOD(Table1[[#This Row],[Total time]],Sheet1!$I$5),IF(AND(N35=1,O35&lt;&gt;0),H35+VLOOKUP(F36&amp;G36,Task_times[[Lookup]:[Task duration]],3,0),MOD(J35+VLOOKUP(F36&amp;G36,Task_times[[Lookup]:[Task duration]],3,0),Sheet1!$I$5)))</f>
        <v>1.9444444444444445E-2</v>
      </c>
      <c r="K36" s="31" t="e">
        <f t="shared" ca="1" si="5"/>
        <v>#VALUE!</v>
      </c>
      <c r="L36" s="31" t="e">
        <f ca="1">IF(VLOOKUP(TRUE,K33:K35,1,0),1,0)</f>
        <v>#N/A</v>
      </c>
      <c r="M36" s="32" t="b">
        <f ca="1">ISNUMBER(Table1[[#This Row],[Column34]])</f>
        <v>0</v>
      </c>
      <c r="N36" s="32">
        <f ca="1">IF(AND(Table1[[#This Row],[Exam level]]="break",Table1[[#This Row],[Duration]]=Sheet1!$I$4),1,0)</f>
        <v>0</v>
      </c>
      <c r="O36" s="32">
        <f ca="1">SUM($N$9:INDIRECT("$M"&amp;ROW()))</f>
        <v>0</v>
      </c>
      <c r="P36" s="35" t="b">
        <f>OR(Table1[[#This Row],[Exam level]]="Break",Table1[[#This Row],[Exam level]]="Lunch")</f>
        <v>1</v>
      </c>
      <c r="Q36" s="33"/>
      <c r="R36" s="33"/>
    </row>
    <row r="37" spans="2:18" x14ac:dyDescent="0.35">
      <c r="B37" s="16" t="e">
        <f t="shared" si="4"/>
        <v>#VALUE!</v>
      </c>
      <c r="C37" s="28" t="str">
        <f>IF(ISBLANK(Table1[[#This Row],[Exam level]]),"",IF(Table1[[#This Row],[Exam level]]="Break",D36+Sheet1!$I$7,B37+Sheet1!$I$3))</f>
        <v/>
      </c>
      <c r="D37" s="28" t="str">
        <f>IF(ISBLANK(Table1[[#This Row],[Exam level]]),"",SUM(C37,H37))</f>
        <v/>
      </c>
      <c r="E37" s="29"/>
      <c r="F37" s="29"/>
      <c r="G37" s="29" t="s">
        <v>18</v>
      </c>
      <c r="H37" s="28" t="str">
        <f ca="1">IFERROR(IF(AND(Table1[[#This Row],[Exam level]]="Break",Table1[[#This Row],[Column332]]=TRUE),Sheet1!$I$4,(VLOOKUP(F37&amp;G37,Task_times[[Lookup]:[Task duration]],3,0))),"")</f>
        <v/>
      </c>
      <c r="I37" s="28" t="str">
        <f>IF(ISBLANK(Table1[[#This Row],[Exam level]]),"",SUM($H$8:H36)+VLOOKUP(Table1[[#This Row],[Exam level]]&amp;Table1[[#This Row],[Section]],Sheet1!D:F,3,0))</f>
        <v/>
      </c>
      <c r="J37" s="30" t="e">
        <f ca="1">IF(O36*1&lt;1,MOD(Table1[[#This Row],[Total time]],Sheet1!$I$5),IF(AND(N36=1,O36&lt;&gt;0),H36+VLOOKUP(F37&amp;G37,Task_times[[Lookup]:[Task duration]],3,0),MOD(J36+VLOOKUP(F37&amp;G37,Task_times[[Lookup]:[Task duration]],3,0),Sheet1!$I$5)))</f>
        <v>#VALUE!</v>
      </c>
      <c r="K37" s="31" t="e">
        <f t="shared" ca="1" si="5"/>
        <v>#VALUE!</v>
      </c>
      <c r="L37" s="31" t="e">
        <f t="shared" ref="L37:L39" ca="1" si="7">IF(VLOOKUP(TRUE,K34:K36,1,0),1,0)</f>
        <v>#N/A</v>
      </c>
      <c r="M37" s="32" t="b">
        <f ca="1">ISNUMBER(Table1[[#This Row],[Column34]])</f>
        <v>0</v>
      </c>
      <c r="N37" s="32">
        <f ca="1">IF(AND(Table1[[#This Row],[Exam level]]="break",Table1[[#This Row],[Duration]]=Sheet1!$I$4),1,0)</f>
        <v>0</v>
      </c>
      <c r="O37" s="32">
        <f ca="1">SUM($N$9:INDIRECT("$M"&amp;ROW()))</f>
        <v>0</v>
      </c>
      <c r="P37" s="35" t="b">
        <f>OR(Table1[[#This Row],[Exam level]]="Break",Table1[[#This Row],[Exam level]]="Lunch")</f>
        <v>0</v>
      </c>
      <c r="Q37" s="33"/>
      <c r="R37" s="33"/>
    </row>
    <row r="38" spans="2:18" x14ac:dyDescent="0.35">
      <c r="B38" s="16" t="str">
        <f t="shared" si="4"/>
        <v/>
      </c>
      <c r="C38" s="28" t="str">
        <f>IF(ISBLANK(Table1[[#This Row],[Exam level]]),"",IF(Table1[[#This Row],[Exam level]]="Break",D37+Sheet1!$I$7,B38+Sheet1!$I$3))</f>
        <v/>
      </c>
      <c r="D38" s="28" t="str">
        <f>IF(ISBLANK(Table1[[#This Row],[Exam level]]),"",SUM(C38,H38))</f>
        <v/>
      </c>
      <c r="E38" s="29"/>
      <c r="F38" s="29"/>
      <c r="G38" s="29" t="s">
        <v>18</v>
      </c>
      <c r="H38" s="28" t="str">
        <f ca="1">IFERROR(IF(AND(Table1[[#This Row],[Exam level]]="Break",Table1[[#This Row],[Column332]]=TRUE),Sheet1!$I$4,(VLOOKUP(F38&amp;G38,Task_times[[Lookup]:[Task duration]],3,0))),"")</f>
        <v/>
      </c>
      <c r="I38" s="28" t="str">
        <f>IF(ISBLANK(Table1[[#This Row],[Exam level]]),"",SUM($H$8:H37)+VLOOKUP(Table1[[#This Row],[Exam level]]&amp;Table1[[#This Row],[Section]],Sheet1!D:F,3,0))</f>
        <v/>
      </c>
      <c r="J38" s="30" t="e">
        <f ca="1">IF(O37*1&lt;1,MOD(Table1[[#This Row],[Total time]],Sheet1!$I$5),IF(AND(N37=1,O37&lt;&gt;0),H37+VLOOKUP(F38&amp;G38,Task_times[[Lookup]:[Task duration]],3,0),MOD(J37+VLOOKUP(F38&amp;G38,Task_times[[Lookup]:[Task duration]],3,0),Sheet1!$I$5)))</f>
        <v>#VALUE!</v>
      </c>
      <c r="K38" s="31" t="e">
        <f t="shared" ca="1" si="5"/>
        <v>#VALUE!</v>
      </c>
      <c r="L38" s="31" t="e">
        <f t="shared" ca="1" si="7"/>
        <v>#N/A</v>
      </c>
      <c r="M38" s="32" t="b">
        <f ca="1">ISNUMBER(Table1[[#This Row],[Column34]])</f>
        <v>0</v>
      </c>
      <c r="N38" s="32">
        <f ca="1">IF(AND(Table1[[#This Row],[Exam level]]="break",Table1[[#This Row],[Duration]]=Sheet1!$I$4),1,0)</f>
        <v>0</v>
      </c>
      <c r="O38" s="32">
        <f ca="1">SUM($N$9:INDIRECT("$M"&amp;ROW()))</f>
        <v>0</v>
      </c>
      <c r="P38" s="35" t="b">
        <f>OR(Table1[[#This Row],[Exam level]]="Break",Table1[[#This Row],[Exam level]]="Lunch")</f>
        <v>0</v>
      </c>
      <c r="Q38" s="33"/>
      <c r="R38" s="33"/>
    </row>
    <row r="39" spans="2:18" x14ac:dyDescent="0.35">
      <c r="B39" s="16" t="str">
        <f t="shared" si="4"/>
        <v/>
      </c>
      <c r="C39" s="28" t="str">
        <f>IF(ISBLANK(Table1[[#This Row],[Exam level]]),"",IF(Table1[[#This Row],[Exam level]]="Break",D38+Sheet1!$I$7,B39+Sheet1!$I$3))</f>
        <v/>
      </c>
      <c r="D39" s="28" t="str">
        <f>IF(ISBLANK(Table1[[#This Row],[Exam level]]),"",SUM(C39,H39))</f>
        <v/>
      </c>
      <c r="E39" s="29"/>
      <c r="F39" s="29"/>
      <c r="G39" s="29" t="s">
        <v>19</v>
      </c>
      <c r="H39" s="28" t="str">
        <f ca="1">IFERROR(IF(AND(Table1[[#This Row],[Exam level]]="Break",Table1[[#This Row],[Column332]]=TRUE),Sheet1!$I$4,(VLOOKUP(F39&amp;G39,Task_times[[Lookup]:[Task duration]],3,0))),"")</f>
        <v/>
      </c>
      <c r="I39" s="28" t="str">
        <f>IF(ISBLANK(Table1[[#This Row],[Exam level]]),"",SUM($H$8:H38)+VLOOKUP(Table1[[#This Row],[Exam level]]&amp;Table1[[#This Row],[Section]],Sheet1!D:F,3,0))</f>
        <v/>
      </c>
      <c r="J39" s="30" t="e">
        <f ca="1">IF(O38*1&lt;1,MOD(Table1[[#This Row],[Total time]],Sheet1!$I$5),IF(AND(N38=1,O38&lt;&gt;0),H38+VLOOKUP(F39&amp;G39,Task_times[[Lookup]:[Task duration]],3,0),MOD(J38+VLOOKUP(F39&amp;G39,Task_times[[Lookup]:[Task duration]],3,0),Sheet1!$I$5)))</f>
        <v>#VALUE!</v>
      </c>
      <c r="K39" s="31" t="e">
        <f t="shared" ca="1" si="5"/>
        <v>#VALUE!</v>
      </c>
      <c r="L39" s="31" t="e">
        <f t="shared" ca="1" si="7"/>
        <v>#N/A</v>
      </c>
      <c r="M39" s="32" t="b">
        <f ca="1">ISNUMBER(Table1[[#This Row],[Column34]])</f>
        <v>0</v>
      </c>
      <c r="N39" s="32">
        <f ca="1">IF(AND(Table1[[#This Row],[Exam level]]="break",Table1[[#This Row],[Duration]]=Sheet1!$I$4),1,0)</f>
        <v>0</v>
      </c>
      <c r="O39" s="32">
        <f ca="1">SUM($N$9:INDIRECT("$M"&amp;ROW()))</f>
        <v>0</v>
      </c>
      <c r="P39" s="35" t="b">
        <f>OR(Table1[[#This Row],[Exam level]]="Break",Table1[[#This Row],[Exam level]]="Lunch")</f>
        <v>0</v>
      </c>
      <c r="Q39" s="33"/>
      <c r="R39" s="33"/>
    </row>
    <row r="40" spans="2:18" x14ac:dyDescent="0.35">
      <c r="B40" s="16" t="str">
        <f t="shared" si="4"/>
        <v/>
      </c>
      <c r="C40" s="28" t="e">
        <f>IF(ISBLANK(Table1[[#This Row],[Exam level]]),"",IF(Table1[[#This Row],[Exam level]]="Break",D39+Sheet1!$I$7,B40+Sheet1!$I$3))</f>
        <v>#VALUE!</v>
      </c>
      <c r="D40" s="28" t="e">
        <f>IF(ISBLANK(Table1[[#This Row],[Exam level]]),"",SUM(C40,H40))</f>
        <v>#VALUE!</v>
      </c>
      <c r="E40" s="34"/>
      <c r="F40" s="29" t="s">
        <v>16</v>
      </c>
      <c r="G40" s="29"/>
      <c r="H40" s="28">
        <f ca="1">IFERROR(IF(AND(Table1[[#This Row],[Exam level]]="Break",Table1[[#This Row],[Column332]]=TRUE),Sheet1!$I$4,(VLOOKUP(F40&amp;G40,Task_times[[Lookup]:[Task duration]],3,0))),"")</f>
        <v>2.7777777777777779E-3</v>
      </c>
      <c r="I40" s="28">
        <f ca="1">IF(ISBLANK(Table1[[#This Row],[Exam level]]),"",SUM($H$8:H39)+VLOOKUP(Table1[[#This Row],[Exam level]]&amp;Table1[[#This Row],[Section]],Sheet1!D:F,3,0))</f>
        <v>2.2222222222222223E-2</v>
      </c>
      <c r="J40" s="30">
        <f ca="1">IF(O39*1&lt;1,MOD(Table1[[#This Row],[Total time]],Sheet1!$I$5),IF(AND(N39=1,O39&lt;&gt;0),H39+VLOOKUP(F40&amp;G40,Task_times[[Lookup]:[Task duration]],3,0),MOD(J39+VLOOKUP(F40&amp;G40,Task_times[[Lookup]:[Task duration]],3,0),Sheet1!$I$5)))</f>
        <v>2.2222222222222223E-2</v>
      </c>
      <c r="K40" s="31" t="e">
        <f t="shared" ca="1" si="5"/>
        <v>#VALUE!</v>
      </c>
      <c r="L40" s="31" t="e">
        <f ca="1">IF(VLOOKUP(TRUE,K37:K39,1,0),1,0)</f>
        <v>#N/A</v>
      </c>
      <c r="M40" s="32" t="b">
        <f ca="1">ISNUMBER(Table1[[#This Row],[Column34]])</f>
        <v>0</v>
      </c>
      <c r="N40" s="32">
        <f ca="1">IF(AND(Table1[[#This Row],[Exam level]]="break",Table1[[#This Row],[Duration]]=Sheet1!$I$4),1,0)</f>
        <v>0</v>
      </c>
      <c r="O40" s="32">
        <f ca="1">SUM($N$9:INDIRECT("$M"&amp;ROW()))</f>
        <v>0</v>
      </c>
      <c r="P40" s="35" t="b">
        <f>OR(Table1[[#This Row],[Exam level]]="Break",Table1[[#This Row],[Exam level]]="Lunch")</f>
        <v>1</v>
      </c>
      <c r="Q40" s="33"/>
      <c r="R40" s="33"/>
    </row>
    <row r="41" spans="2:18" x14ac:dyDescent="0.35">
      <c r="B41" s="16" t="e">
        <f t="shared" si="4"/>
        <v>#VALUE!</v>
      </c>
      <c r="C41" s="28" t="str">
        <f>IF(ISBLANK(Table1[[#This Row],[Exam level]]),"",IF(Table1[[#This Row],[Exam level]]="Break",D40+Sheet1!$I$7,B41+Sheet1!$I$3))</f>
        <v/>
      </c>
      <c r="D41" s="28" t="str">
        <f>IF(ISBLANK(Table1[[#This Row],[Exam level]]),"",SUM(C41,H41))</f>
        <v/>
      </c>
      <c r="E41" s="29"/>
      <c r="F41" s="29"/>
      <c r="G41" s="29" t="s">
        <v>18</v>
      </c>
      <c r="H41" s="28" t="str">
        <f ca="1">IFERROR(IF(AND(Table1[[#This Row],[Exam level]]="Break",Table1[[#This Row],[Column332]]=TRUE),Sheet1!$I$4,(VLOOKUP(F41&amp;G41,Task_times[[Lookup]:[Task duration]],3,0))),"")</f>
        <v/>
      </c>
      <c r="I41" s="28" t="str">
        <f>IF(ISBLANK(Table1[[#This Row],[Exam level]]),"",SUM($H$8:H40)+VLOOKUP(Table1[[#This Row],[Exam level]]&amp;Table1[[#This Row],[Section]],Sheet1!D:F,3,0))</f>
        <v/>
      </c>
      <c r="J41" s="30" t="e">
        <f ca="1">IF(O40*1&lt;1,MOD(Table1[[#This Row],[Total time]],Sheet1!$I$5),IF(AND(N40=1,O40&lt;&gt;0),H40+VLOOKUP(F41&amp;G41,Task_times[[Lookup]:[Task duration]],3,0),MOD(J40+VLOOKUP(F41&amp;G41,Task_times[[Lookup]:[Task duration]],3,0),Sheet1!$I$5)))</f>
        <v>#VALUE!</v>
      </c>
      <c r="K41" s="31" t="e">
        <f t="shared" ca="1" si="5"/>
        <v>#VALUE!</v>
      </c>
      <c r="L41" s="31" t="e">
        <f t="shared" ref="L41:L43" ca="1" si="8">IF(VLOOKUP(TRUE,K38:K40,1,0),1,0)</f>
        <v>#N/A</v>
      </c>
      <c r="M41" s="32" t="b">
        <f ca="1">ISNUMBER(Table1[[#This Row],[Column34]])</f>
        <v>0</v>
      </c>
      <c r="N41" s="32">
        <f ca="1">IF(AND(Table1[[#This Row],[Exam level]]="break",Table1[[#This Row],[Duration]]=Sheet1!$I$4),1,0)</f>
        <v>0</v>
      </c>
      <c r="O41" s="32">
        <f ca="1">SUM($N$9:INDIRECT("$M"&amp;ROW()))</f>
        <v>0</v>
      </c>
      <c r="P41" s="35" t="b">
        <f>OR(Table1[[#This Row],[Exam level]]="Break",Table1[[#This Row],[Exam level]]="Lunch")</f>
        <v>0</v>
      </c>
      <c r="Q41" s="33"/>
      <c r="R41" s="33"/>
    </row>
    <row r="42" spans="2:18" x14ac:dyDescent="0.35">
      <c r="B42" s="16" t="str">
        <f t="shared" si="4"/>
        <v/>
      </c>
      <c r="C42" s="28" t="str">
        <f>IF(ISBLANK(Table1[[#This Row],[Exam level]]),"",IF(Table1[[#This Row],[Exam level]]="Break",D41+Sheet1!$I$7,B42+Sheet1!$I$3))</f>
        <v/>
      </c>
      <c r="D42" s="28" t="str">
        <f>IF(ISBLANK(Table1[[#This Row],[Exam level]]),"",SUM(C42,H42))</f>
        <v/>
      </c>
      <c r="E42" s="29"/>
      <c r="F42" s="29"/>
      <c r="G42" s="29" t="s">
        <v>18</v>
      </c>
      <c r="H42" s="28" t="str">
        <f ca="1">IFERROR(IF(AND(Table1[[#This Row],[Exam level]]="Break",Table1[[#This Row],[Column332]]=TRUE),Sheet1!$I$4,(VLOOKUP(F42&amp;G42,Task_times[[Lookup]:[Task duration]],3,0))),"")</f>
        <v/>
      </c>
      <c r="I42" s="28" t="str">
        <f>IF(ISBLANK(Table1[[#This Row],[Exam level]]),"",SUM($H$8:H41)+VLOOKUP(Table1[[#This Row],[Exam level]]&amp;Table1[[#This Row],[Section]],Sheet1!D:F,3,0))</f>
        <v/>
      </c>
      <c r="J42" s="30" t="e">
        <f ca="1">IF(O41*1&lt;1,MOD(Table1[[#This Row],[Total time]],Sheet1!$I$5),IF(AND(N41=1,O41&lt;&gt;0),H41+VLOOKUP(F42&amp;G42,Task_times[[Lookup]:[Task duration]],3,0),MOD(J41+VLOOKUP(F42&amp;G42,Task_times[[Lookup]:[Task duration]],3,0),Sheet1!$I$5)))</f>
        <v>#VALUE!</v>
      </c>
      <c r="K42" s="31" t="e">
        <f t="shared" ca="1" si="5"/>
        <v>#VALUE!</v>
      </c>
      <c r="L42" s="31" t="e">
        <f t="shared" ca="1" si="8"/>
        <v>#N/A</v>
      </c>
      <c r="M42" s="32" t="b">
        <f ca="1">ISNUMBER(Table1[[#This Row],[Column34]])</f>
        <v>0</v>
      </c>
      <c r="N42" s="32">
        <f ca="1">IF(AND(Table1[[#This Row],[Exam level]]="break",Table1[[#This Row],[Duration]]=Sheet1!$I$4),1,0)</f>
        <v>0</v>
      </c>
      <c r="O42" s="32">
        <f ca="1">SUM($N$9:INDIRECT("$M"&amp;ROW()))</f>
        <v>0</v>
      </c>
      <c r="P42" s="35" t="b">
        <f>OR(Table1[[#This Row],[Exam level]]="Break",Table1[[#This Row],[Exam level]]="Lunch")</f>
        <v>0</v>
      </c>
      <c r="Q42" s="33"/>
      <c r="R42" s="33"/>
    </row>
    <row r="43" spans="2:18" x14ac:dyDescent="0.35">
      <c r="B43" s="16" t="str">
        <f t="shared" si="4"/>
        <v/>
      </c>
      <c r="C43" s="28" t="str">
        <f>IF(ISBLANK(Table1[[#This Row],[Exam level]]),"",IF(Table1[[#This Row],[Exam level]]="Break",D42+Sheet1!$I$7,B43+Sheet1!$I$3))</f>
        <v/>
      </c>
      <c r="D43" s="28" t="str">
        <f>IF(ISBLANK(Table1[[#This Row],[Exam level]]),"",SUM(C43,H43))</f>
        <v/>
      </c>
      <c r="E43" s="29"/>
      <c r="F43" s="29"/>
      <c r="G43" s="29" t="s">
        <v>19</v>
      </c>
      <c r="H43" s="28" t="str">
        <f ca="1">IFERROR(IF(AND(Table1[[#This Row],[Exam level]]="Break",Table1[[#This Row],[Column332]]=TRUE),Sheet1!$I$4,(VLOOKUP(F43&amp;G43,Task_times[[Lookup]:[Task duration]],3,0))),"")</f>
        <v/>
      </c>
      <c r="I43" s="28" t="str">
        <f>IF(ISBLANK(Table1[[#This Row],[Exam level]]),"",SUM($H$8:H42)+VLOOKUP(Table1[[#This Row],[Exam level]]&amp;Table1[[#This Row],[Section]],Sheet1!D:F,3,0))</f>
        <v/>
      </c>
      <c r="J43" s="30" t="e">
        <f ca="1">IF(O42*1&lt;1,MOD(Table1[[#This Row],[Total time]],Sheet1!$I$5),IF(AND(N42=1,O42&lt;&gt;0),H42+VLOOKUP(F43&amp;G43,Task_times[[Lookup]:[Task duration]],3,0),MOD(J42+VLOOKUP(F43&amp;G43,Task_times[[Lookup]:[Task duration]],3,0),Sheet1!$I$5)))</f>
        <v>#VALUE!</v>
      </c>
      <c r="K43" s="31" t="e">
        <f t="shared" ca="1" si="5"/>
        <v>#VALUE!</v>
      </c>
      <c r="L43" s="31" t="e">
        <f t="shared" ca="1" si="8"/>
        <v>#N/A</v>
      </c>
      <c r="M43" s="32" t="b">
        <f ca="1">ISNUMBER(Table1[[#This Row],[Column34]])</f>
        <v>0</v>
      </c>
      <c r="N43" s="32">
        <f ca="1">IF(AND(Table1[[#This Row],[Exam level]]="break",Table1[[#This Row],[Duration]]=Sheet1!$I$4),1,0)</f>
        <v>0</v>
      </c>
      <c r="O43" s="32">
        <f ca="1">SUM($N$9:INDIRECT("$M"&amp;ROW()))</f>
        <v>0</v>
      </c>
      <c r="P43" s="35" t="b">
        <f>OR(Table1[[#This Row],[Exam level]]="Break",Table1[[#This Row],[Exam level]]="Lunch")</f>
        <v>0</v>
      </c>
      <c r="Q43" s="33"/>
      <c r="R43" s="33"/>
    </row>
    <row r="44" spans="2:18" x14ac:dyDescent="0.35">
      <c r="B44" s="16" t="str">
        <f t="shared" si="4"/>
        <v/>
      </c>
      <c r="C44" s="28" t="e">
        <f>IF(ISBLANK(Table1[[#This Row],[Exam level]]),"",IF(Table1[[#This Row],[Exam level]]="Break",D43+Sheet1!$I$7,B44+Sheet1!$I$3))</f>
        <v>#VALUE!</v>
      </c>
      <c r="D44" s="28" t="e">
        <f>IF(ISBLANK(Table1[[#This Row],[Exam level]]),"",SUM(C44,H44))</f>
        <v>#VALUE!</v>
      </c>
      <c r="E44" s="34"/>
      <c r="F44" s="29" t="s">
        <v>16</v>
      </c>
      <c r="G44" s="29"/>
      <c r="H44" s="28">
        <f ca="1">IFERROR(IF(AND(Table1[[#This Row],[Exam level]]="Break",Table1[[#This Row],[Column332]]=TRUE),Sheet1!$I$4,(VLOOKUP(F44&amp;G44,Task_times[[Lookup]:[Task duration]],3,0))),"")</f>
        <v>2.7777777777777779E-3</v>
      </c>
      <c r="I44" s="28">
        <f ca="1">IF(ISBLANK(Table1[[#This Row],[Exam level]]),"",SUM($H$8:H43)+VLOOKUP(Table1[[#This Row],[Exam level]]&amp;Table1[[#This Row],[Section]],Sheet1!D:F,3,0))</f>
        <v>2.5000000000000001E-2</v>
      </c>
      <c r="J44" s="30">
        <f ca="1">IF(O43*1&lt;1,MOD(Table1[[#This Row],[Total time]],Sheet1!$I$5),IF(AND(N43=1,O43&lt;&gt;0),H43+VLOOKUP(F44&amp;G44,Task_times[[Lookup]:[Task duration]],3,0),MOD(J43+VLOOKUP(F44&amp;G44,Task_times[[Lookup]:[Task duration]],3,0),Sheet1!$I$5)))</f>
        <v>2.5000000000000001E-2</v>
      </c>
      <c r="K44" s="31" t="e">
        <f t="shared" ca="1" si="5"/>
        <v>#VALUE!</v>
      </c>
      <c r="L44" s="31" t="e">
        <f ca="1">IF(VLOOKUP(TRUE,K41:K43,1,0),1,0)</f>
        <v>#N/A</v>
      </c>
      <c r="M44" s="32" t="b">
        <f ca="1">ISNUMBER(Table1[[#This Row],[Column34]])</f>
        <v>0</v>
      </c>
      <c r="N44" s="32">
        <f ca="1">IF(AND(Table1[[#This Row],[Exam level]]="break",Table1[[#This Row],[Duration]]=Sheet1!$I$4),1,0)</f>
        <v>0</v>
      </c>
      <c r="O44" s="32">
        <f ca="1">SUM($N$9:INDIRECT("$M"&amp;ROW()))</f>
        <v>0</v>
      </c>
      <c r="P44" s="35" t="b">
        <f>OR(Table1[[#This Row],[Exam level]]="Break",Table1[[#This Row],[Exam level]]="Lunch")</f>
        <v>1</v>
      </c>
      <c r="Q44" s="33"/>
      <c r="R44" s="33"/>
    </row>
    <row r="45" spans="2:18" x14ac:dyDescent="0.35">
      <c r="B45" s="16" t="e">
        <f t="shared" ref="B45:B52" si="9">D44</f>
        <v>#VALUE!</v>
      </c>
      <c r="C45" s="28" t="str">
        <f>IF(ISBLANK(Table1[[#This Row],[Exam level]]),"",IF(Table1[[#This Row],[Exam level]]="Break",D44+Sheet1!$I$7,B45+Sheet1!$I$3))</f>
        <v/>
      </c>
      <c r="D45" s="28" t="str">
        <f>IF(ISBLANK(Table1[[#This Row],[Exam level]]),"",SUM(C45,H45))</f>
        <v/>
      </c>
      <c r="E45" s="29"/>
      <c r="F45" s="29"/>
      <c r="G45" s="29" t="s">
        <v>18</v>
      </c>
      <c r="H45" s="28" t="str">
        <f ca="1">IFERROR(IF(AND(Table1[[#This Row],[Exam level]]="Break",Table1[[#This Row],[Column332]]=TRUE),Sheet1!$I$4,(VLOOKUP(F45&amp;G45,Task_times[[Lookup]:[Task duration]],3,0))),"")</f>
        <v/>
      </c>
      <c r="I45" s="28" t="str">
        <f>IF(ISBLANK(Table1[[#This Row],[Exam level]]),"",SUM($H$8:H44)+VLOOKUP(Table1[[#This Row],[Exam level]]&amp;Table1[[#This Row],[Section]],Sheet1!D:F,3,0))</f>
        <v/>
      </c>
      <c r="J45" s="30" t="e">
        <f ca="1">IF(O44*1&lt;1,MOD(Table1[[#This Row],[Total time]],Sheet1!$I$5),IF(AND(N44=1,O44&lt;&gt;0),H44+VLOOKUP(F45&amp;G45,Task_times[[Lookup]:[Task duration]],3,0),MOD(J44+VLOOKUP(F45&amp;G45,Task_times[[Lookup]:[Task duration]],3,0),Sheet1!$I$5)))</f>
        <v>#VALUE!</v>
      </c>
      <c r="K45" s="31" t="e">
        <f t="shared" ref="K45:K52" ca="1" si="10">IF(AND((J45*1)&lt;(J44*1),N44&lt;&gt;1,F44&lt;&gt;"Lunch"),TRUE,FALSE)</f>
        <v>#VALUE!</v>
      </c>
      <c r="L45" s="31" t="e">
        <f t="shared" ref="L45:L47" ca="1" si="11">IF(VLOOKUP(TRUE,K42:K44,1,0),1,0)</f>
        <v>#N/A</v>
      </c>
      <c r="M45" s="32" t="b">
        <f ca="1">ISNUMBER(Table1[[#This Row],[Column34]])</f>
        <v>0</v>
      </c>
      <c r="N45" s="32">
        <f ca="1">IF(AND(Table1[[#This Row],[Exam level]]="break",Table1[[#This Row],[Duration]]=Sheet1!$I$4),1,0)</f>
        <v>0</v>
      </c>
      <c r="O45" s="32">
        <f ca="1">SUM($N$9:INDIRECT("$M"&amp;ROW()))</f>
        <v>0</v>
      </c>
      <c r="P45" s="35" t="b">
        <f>OR(Table1[[#This Row],[Exam level]]="Break",Table1[[#This Row],[Exam level]]="Lunch")</f>
        <v>0</v>
      </c>
      <c r="Q45" s="33"/>
      <c r="R45" s="33"/>
    </row>
    <row r="46" spans="2:18" x14ac:dyDescent="0.35">
      <c r="B46" s="16" t="str">
        <f t="shared" si="9"/>
        <v/>
      </c>
      <c r="C46" s="28" t="str">
        <f>IF(ISBLANK(Table1[[#This Row],[Exam level]]),"",IF(Table1[[#This Row],[Exam level]]="Break",D45+Sheet1!$I$7,B46+Sheet1!$I$3))</f>
        <v/>
      </c>
      <c r="D46" s="28" t="str">
        <f>IF(ISBLANK(Table1[[#This Row],[Exam level]]),"",SUM(C46,H46))</f>
        <v/>
      </c>
      <c r="E46" s="29"/>
      <c r="F46" s="29"/>
      <c r="G46" s="29" t="s">
        <v>18</v>
      </c>
      <c r="H46" s="28" t="str">
        <f ca="1">IFERROR(IF(AND(Table1[[#This Row],[Exam level]]="Break",Table1[[#This Row],[Column332]]=TRUE),Sheet1!$I$4,(VLOOKUP(F46&amp;G46,Task_times[[Lookup]:[Task duration]],3,0))),"")</f>
        <v/>
      </c>
      <c r="I46" s="28" t="str">
        <f>IF(ISBLANK(Table1[[#This Row],[Exam level]]),"",SUM($H$8:H45)+VLOOKUP(Table1[[#This Row],[Exam level]]&amp;Table1[[#This Row],[Section]],Sheet1!D:F,3,0))</f>
        <v/>
      </c>
      <c r="J46" s="30" t="e">
        <f ca="1">IF(O45*1&lt;1,MOD(Table1[[#This Row],[Total time]],Sheet1!$I$5),IF(AND(N45=1,O45&lt;&gt;0),H45+VLOOKUP(F46&amp;G46,Task_times[[Lookup]:[Task duration]],3,0),MOD(J45+VLOOKUP(F46&amp;G46,Task_times[[Lookup]:[Task duration]],3,0),Sheet1!$I$5)))</f>
        <v>#VALUE!</v>
      </c>
      <c r="K46" s="31" t="e">
        <f t="shared" ca="1" si="10"/>
        <v>#VALUE!</v>
      </c>
      <c r="L46" s="31" t="e">
        <f t="shared" ca="1" si="11"/>
        <v>#N/A</v>
      </c>
      <c r="M46" s="32" t="b">
        <f ca="1">ISNUMBER(Table1[[#This Row],[Column34]])</f>
        <v>0</v>
      </c>
      <c r="N46" s="32">
        <f ca="1">IF(AND(Table1[[#This Row],[Exam level]]="break",Table1[[#This Row],[Duration]]=Sheet1!$I$4),1,0)</f>
        <v>0</v>
      </c>
      <c r="O46" s="32">
        <f ca="1">SUM($N$9:INDIRECT("$M"&amp;ROW()))</f>
        <v>0</v>
      </c>
      <c r="P46" s="35" t="b">
        <f>OR(Table1[[#This Row],[Exam level]]="Break",Table1[[#This Row],[Exam level]]="Lunch")</f>
        <v>0</v>
      </c>
      <c r="Q46" s="33"/>
      <c r="R46" s="33"/>
    </row>
    <row r="47" spans="2:18" x14ac:dyDescent="0.35">
      <c r="B47" s="16" t="str">
        <f t="shared" si="9"/>
        <v/>
      </c>
      <c r="C47" s="28" t="str">
        <f>IF(ISBLANK(Table1[[#This Row],[Exam level]]),"",IF(Table1[[#This Row],[Exam level]]="Break",D46+Sheet1!$I$7,B47+Sheet1!$I$3))</f>
        <v/>
      </c>
      <c r="D47" s="28" t="str">
        <f>IF(ISBLANK(Table1[[#This Row],[Exam level]]),"",SUM(C47,H47))</f>
        <v/>
      </c>
      <c r="E47" s="29"/>
      <c r="F47" s="29"/>
      <c r="G47" s="29" t="s">
        <v>19</v>
      </c>
      <c r="H47" s="28" t="str">
        <f ca="1">IFERROR(IF(AND(Table1[[#This Row],[Exam level]]="Break",Table1[[#This Row],[Column332]]=TRUE),Sheet1!$I$4,(VLOOKUP(F47&amp;G47,Task_times[[Lookup]:[Task duration]],3,0))),"")</f>
        <v/>
      </c>
      <c r="I47" s="28" t="str">
        <f>IF(ISBLANK(Table1[[#This Row],[Exam level]]),"",SUM($H$8:H46)+VLOOKUP(Table1[[#This Row],[Exam level]]&amp;Table1[[#This Row],[Section]],Sheet1!D:F,3,0))</f>
        <v/>
      </c>
      <c r="J47" s="30" t="e">
        <f ca="1">IF(O46*1&lt;1,MOD(Table1[[#This Row],[Total time]],Sheet1!$I$5),IF(AND(N46=1,O46&lt;&gt;0),H46+VLOOKUP(F47&amp;G47,Task_times[[Lookup]:[Task duration]],3,0),MOD(J46+VLOOKUP(F47&amp;G47,Task_times[[Lookup]:[Task duration]],3,0),Sheet1!$I$5)))</f>
        <v>#VALUE!</v>
      </c>
      <c r="K47" s="31" t="e">
        <f t="shared" ca="1" si="10"/>
        <v>#VALUE!</v>
      </c>
      <c r="L47" s="31" t="e">
        <f t="shared" ca="1" si="11"/>
        <v>#N/A</v>
      </c>
      <c r="M47" s="32" t="b">
        <f ca="1">ISNUMBER(Table1[[#This Row],[Column34]])</f>
        <v>0</v>
      </c>
      <c r="N47" s="32">
        <f ca="1">IF(AND(Table1[[#This Row],[Exam level]]="break",Table1[[#This Row],[Duration]]=Sheet1!$I$4),1,0)</f>
        <v>0</v>
      </c>
      <c r="O47" s="32">
        <f ca="1">SUM($N$9:INDIRECT("$M"&amp;ROW()))</f>
        <v>0</v>
      </c>
      <c r="P47" s="35" t="b">
        <f>OR(Table1[[#This Row],[Exam level]]="Break",Table1[[#This Row],[Exam level]]="Lunch")</f>
        <v>0</v>
      </c>
      <c r="Q47" s="33"/>
      <c r="R47" s="33"/>
    </row>
    <row r="48" spans="2:18" x14ac:dyDescent="0.35">
      <c r="B48" s="16" t="str">
        <f t="shared" si="9"/>
        <v/>
      </c>
      <c r="C48" s="28" t="e">
        <f>IF(ISBLANK(Table1[[#This Row],[Exam level]]),"",IF(Table1[[#This Row],[Exam level]]="Break",D47+Sheet1!$I$7,B48+Sheet1!$I$3))</f>
        <v>#VALUE!</v>
      </c>
      <c r="D48" s="28" t="e">
        <f>IF(ISBLANK(Table1[[#This Row],[Exam level]]),"",SUM(C48,H48))</f>
        <v>#VALUE!</v>
      </c>
      <c r="E48" s="34"/>
      <c r="F48" s="29" t="s">
        <v>16</v>
      </c>
      <c r="G48" s="29"/>
      <c r="H48" s="28">
        <f ca="1">IFERROR(IF(AND(Table1[[#This Row],[Exam level]]="Break",Table1[[#This Row],[Column332]]=TRUE),Sheet1!$I$4,(VLOOKUP(F48&amp;G48,Task_times[[Lookup]:[Task duration]],3,0))),"")</f>
        <v>2.7777777777777779E-3</v>
      </c>
      <c r="I48" s="28">
        <f ca="1">IF(ISBLANK(Table1[[#This Row],[Exam level]]),"",SUM($H$8:H47)+VLOOKUP(Table1[[#This Row],[Exam level]]&amp;Table1[[#This Row],[Section]],Sheet1!D:F,3,0))</f>
        <v>2.777777777777778E-2</v>
      </c>
      <c r="J48" s="30">
        <f ca="1">IF(O47*1&lt;1,MOD(Table1[[#This Row],[Total time]],Sheet1!$I$5),IF(AND(N47=1,O47&lt;&gt;0),H47+VLOOKUP(F48&amp;G48,Task_times[[Lookup]:[Task duration]],3,0),MOD(J47+VLOOKUP(F48&amp;G48,Task_times[[Lookup]:[Task duration]],3,0),Sheet1!$I$5)))</f>
        <v>2.0833333333333329E-3</v>
      </c>
      <c r="K48" s="31" t="e">
        <f t="shared" ca="1" si="10"/>
        <v>#VALUE!</v>
      </c>
      <c r="L48" s="31" t="e">
        <f ca="1">IF(VLOOKUP(TRUE,K45:K47,1,0),1,0)</f>
        <v>#N/A</v>
      </c>
      <c r="M48" s="32" t="b">
        <f ca="1">ISNUMBER(Table1[[#This Row],[Column34]])</f>
        <v>0</v>
      </c>
      <c r="N48" s="32">
        <f ca="1">IF(AND(Table1[[#This Row],[Exam level]]="break",Table1[[#This Row],[Duration]]=Sheet1!$I$4),1,0)</f>
        <v>0</v>
      </c>
      <c r="O48" s="32">
        <f ca="1">SUM($N$9:INDIRECT("$M"&amp;ROW()))</f>
        <v>0</v>
      </c>
      <c r="P48" s="35" t="b">
        <f>OR(Table1[[#This Row],[Exam level]]="Break",Table1[[#This Row],[Exam level]]="Lunch")</f>
        <v>1</v>
      </c>
      <c r="Q48" s="33"/>
      <c r="R48" s="33"/>
    </row>
    <row r="49" spans="2:18" x14ac:dyDescent="0.35">
      <c r="B49" s="16" t="e">
        <f t="shared" si="9"/>
        <v>#VALUE!</v>
      </c>
      <c r="C49" s="28" t="str">
        <f>IF(ISBLANK(Table1[[#This Row],[Exam level]]),"",IF(Table1[[#This Row],[Exam level]]="Break",D48+Sheet1!$I$7,B49+Sheet1!$I$3))</f>
        <v/>
      </c>
      <c r="D49" s="28" t="str">
        <f>IF(ISBLANK(Table1[[#This Row],[Exam level]]),"",SUM(C49,H49))</f>
        <v/>
      </c>
      <c r="E49" s="29"/>
      <c r="F49" s="29"/>
      <c r="G49" s="29" t="s">
        <v>18</v>
      </c>
      <c r="H49" s="28" t="str">
        <f ca="1">IFERROR(IF(AND(Table1[[#This Row],[Exam level]]="Break",Table1[[#This Row],[Column332]]=TRUE),Sheet1!$I$4,(VLOOKUP(F49&amp;G49,Task_times[[Lookup]:[Task duration]],3,0))),"")</f>
        <v/>
      </c>
      <c r="I49" s="28" t="str">
        <f>IF(ISBLANK(Table1[[#This Row],[Exam level]]),"",SUM($H$8:H48)+VLOOKUP(Table1[[#This Row],[Exam level]]&amp;Table1[[#This Row],[Section]],Sheet1!D:F,3,0))</f>
        <v/>
      </c>
      <c r="J49" s="30" t="e">
        <f ca="1">IF(O48*1&lt;1,MOD(Table1[[#This Row],[Total time]],Sheet1!$I$5),IF(AND(N48=1,O48&lt;&gt;0),H48+VLOOKUP(F49&amp;G49,Task_times[[Lookup]:[Task duration]],3,0),MOD(J48+VLOOKUP(F49&amp;G49,Task_times[[Lookup]:[Task duration]],3,0),Sheet1!$I$5)))</f>
        <v>#VALUE!</v>
      </c>
      <c r="K49" s="31" t="e">
        <f t="shared" ca="1" si="10"/>
        <v>#VALUE!</v>
      </c>
      <c r="L49" s="31" t="e">
        <f t="shared" ref="L49:L51" ca="1" si="12">IF(VLOOKUP(TRUE,K46:K48,1,0),1,0)</f>
        <v>#N/A</v>
      </c>
      <c r="M49" s="32" t="b">
        <f ca="1">ISNUMBER(Table1[[#This Row],[Column34]])</f>
        <v>0</v>
      </c>
      <c r="N49" s="32">
        <f ca="1">IF(AND(Table1[[#This Row],[Exam level]]="break",Table1[[#This Row],[Duration]]=Sheet1!$I$4),1,0)</f>
        <v>0</v>
      </c>
      <c r="O49" s="32">
        <f ca="1">SUM($N$9:INDIRECT("$M"&amp;ROW()))</f>
        <v>0</v>
      </c>
      <c r="P49" s="35" t="b">
        <f>OR(Table1[[#This Row],[Exam level]]="Break",Table1[[#This Row],[Exam level]]="Lunch")</f>
        <v>0</v>
      </c>
      <c r="Q49" s="33"/>
      <c r="R49" s="33"/>
    </row>
    <row r="50" spans="2:18" x14ac:dyDescent="0.35">
      <c r="B50" s="16" t="str">
        <f t="shared" si="9"/>
        <v/>
      </c>
      <c r="C50" s="28" t="str">
        <f>IF(ISBLANK(Table1[[#This Row],[Exam level]]),"",IF(Table1[[#This Row],[Exam level]]="Break",D49+Sheet1!$I$7,B50+Sheet1!$I$3))</f>
        <v/>
      </c>
      <c r="D50" s="28" t="str">
        <f>IF(ISBLANK(Table1[[#This Row],[Exam level]]),"",SUM(C50,H50))</f>
        <v/>
      </c>
      <c r="E50" s="29"/>
      <c r="F50" s="29"/>
      <c r="G50" s="29" t="s">
        <v>18</v>
      </c>
      <c r="H50" s="28" t="str">
        <f ca="1">IFERROR(IF(AND(Table1[[#This Row],[Exam level]]="Break",Table1[[#This Row],[Column332]]=TRUE),Sheet1!$I$4,(VLOOKUP(F50&amp;G50,Task_times[[Lookup]:[Task duration]],3,0))),"")</f>
        <v/>
      </c>
      <c r="I50" s="28" t="str">
        <f>IF(ISBLANK(Table1[[#This Row],[Exam level]]),"",SUM($H$8:H49)+VLOOKUP(Table1[[#This Row],[Exam level]]&amp;Table1[[#This Row],[Section]],Sheet1!D:F,3,0))</f>
        <v/>
      </c>
      <c r="J50" s="30" t="e">
        <f ca="1">IF(O49*1&lt;1,MOD(Table1[[#This Row],[Total time]],Sheet1!$I$5),IF(AND(N49=1,O49&lt;&gt;0),H49+VLOOKUP(F50&amp;G50,Task_times[[Lookup]:[Task duration]],3,0),MOD(J49+VLOOKUP(F50&amp;G50,Task_times[[Lookup]:[Task duration]],3,0),Sheet1!$I$5)))</f>
        <v>#VALUE!</v>
      </c>
      <c r="K50" s="31" t="e">
        <f t="shared" ca="1" si="10"/>
        <v>#VALUE!</v>
      </c>
      <c r="L50" s="31" t="e">
        <f t="shared" ca="1" si="12"/>
        <v>#N/A</v>
      </c>
      <c r="M50" s="32" t="b">
        <f ca="1">ISNUMBER(Table1[[#This Row],[Column34]])</f>
        <v>0</v>
      </c>
      <c r="N50" s="32">
        <f ca="1">IF(AND(Table1[[#This Row],[Exam level]]="break",Table1[[#This Row],[Duration]]=Sheet1!$I$4),1,0)</f>
        <v>0</v>
      </c>
      <c r="O50" s="32">
        <f ca="1">SUM($N$9:INDIRECT("$M"&amp;ROW()))</f>
        <v>0</v>
      </c>
      <c r="P50" s="35" t="b">
        <f>OR(Table1[[#This Row],[Exam level]]="Break",Table1[[#This Row],[Exam level]]="Lunch")</f>
        <v>0</v>
      </c>
      <c r="Q50" s="33"/>
      <c r="R50" s="33"/>
    </row>
    <row r="51" spans="2:18" x14ac:dyDescent="0.35">
      <c r="B51" s="16" t="str">
        <f t="shared" si="9"/>
        <v/>
      </c>
      <c r="C51" s="28" t="str">
        <f>IF(ISBLANK(Table1[[#This Row],[Exam level]]),"",IF(Table1[[#This Row],[Exam level]]="Break",D50+Sheet1!$I$7,B51+Sheet1!$I$3))</f>
        <v/>
      </c>
      <c r="D51" s="28" t="str">
        <f>IF(ISBLANK(Table1[[#This Row],[Exam level]]),"",SUM(C51,H51))</f>
        <v/>
      </c>
      <c r="E51" s="29"/>
      <c r="F51" s="29"/>
      <c r="G51" s="29" t="s">
        <v>19</v>
      </c>
      <c r="H51" s="28" t="str">
        <f ca="1">IFERROR(IF(AND(Table1[[#This Row],[Exam level]]="Break",Table1[[#This Row],[Column332]]=TRUE),Sheet1!$I$4,(VLOOKUP(F51&amp;G51,Task_times[[Lookup]:[Task duration]],3,0))),"")</f>
        <v/>
      </c>
      <c r="I51" s="28" t="str">
        <f>IF(ISBLANK(Table1[[#This Row],[Exam level]]),"",SUM($H$8:H50)+VLOOKUP(Table1[[#This Row],[Exam level]]&amp;Table1[[#This Row],[Section]],Sheet1!D:F,3,0))</f>
        <v/>
      </c>
      <c r="J51" s="30" t="e">
        <f ca="1">IF(O50*1&lt;1,MOD(Table1[[#This Row],[Total time]],Sheet1!$I$5),IF(AND(N50=1,O50&lt;&gt;0),H50+VLOOKUP(F51&amp;G51,Task_times[[Lookup]:[Task duration]],3,0),MOD(J50+VLOOKUP(F51&amp;G51,Task_times[[Lookup]:[Task duration]],3,0),Sheet1!$I$5)))</f>
        <v>#VALUE!</v>
      </c>
      <c r="K51" s="31" t="e">
        <f t="shared" ca="1" si="10"/>
        <v>#VALUE!</v>
      </c>
      <c r="L51" s="31" t="e">
        <f t="shared" ca="1" si="12"/>
        <v>#N/A</v>
      </c>
      <c r="M51" s="32" t="b">
        <f ca="1">ISNUMBER(Table1[[#This Row],[Column34]])</f>
        <v>0</v>
      </c>
      <c r="N51" s="32">
        <f ca="1">IF(AND(Table1[[#This Row],[Exam level]]="break",Table1[[#This Row],[Duration]]=Sheet1!$I$4),1,0)</f>
        <v>0</v>
      </c>
      <c r="O51" s="32">
        <f ca="1">SUM($N$9:INDIRECT("$M"&amp;ROW()))</f>
        <v>0</v>
      </c>
      <c r="P51" s="35" t="b">
        <f>OR(Table1[[#This Row],[Exam level]]="Break",Table1[[#This Row],[Exam level]]="Lunch")</f>
        <v>0</v>
      </c>
      <c r="Q51" s="33"/>
      <c r="R51" s="33"/>
    </row>
    <row r="52" spans="2:18" x14ac:dyDescent="0.35">
      <c r="B52" s="16" t="str">
        <f t="shared" si="9"/>
        <v/>
      </c>
      <c r="C52" s="28" t="e">
        <f>IF(ISBLANK(Table1[[#This Row],[Exam level]]),"",IF(Table1[[#This Row],[Exam level]]="Break",D51+Sheet1!$I$7,B52+Sheet1!$I$3))</f>
        <v>#VALUE!</v>
      </c>
      <c r="D52" s="28" t="e">
        <f>IF(ISBLANK(Table1[[#This Row],[Exam level]]),"",SUM(C52,H52))</f>
        <v>#VALUE!</v>
      </c>
      <c r="E52" s="34"/>
      <c r="F52" s="29" t="s">
        <v>16</v>
      </c>
      <c r="G52" s="29"/>
      <c r="H52" s="28">
        <f ca="1">IFERROR(IF(AND(Table1[[#This Row],[Exam level]]="Break",Table1[[#This Row],[Column332]]=TRUE),Sheet1!$I$4,(VLOOKUP(F52&amp;G52,Task_times[[Lookup]:[Task duration]],3,0))),"")</f>
        <v>2.7777777777777779E-3</v>
      </c>
      <c r="I52" s="28">
        <f ca="1">IF(ISBLANK(Table1[[#This Row],[Exam level]]),"",SUM($H$8:H51)+VLOOKUP(Table1[[#This Row],[Exam level]]&amp;Table1[[#This Row],[Section]],Sheet1!D:F,3,0))</f>
        <v>3.0555555555555558E-2</v>
      </c>
      <c r="J52" s="30">
        <f ca="1">IF(O51*1&lt;1,MOD(Table1[[#This Row],[Total time]],Sheet1!$I$5),IF(AND(N51=1,O51&lt;&gt;0),H51+VLOOKUP(F52&amp;G52,Task_times[[Lookup]:[Task duration]],3,0),MOD(J51+VLOOKUP(F52&amp;G52,Task_times[[Lookup]:[Task duration]],3,0),Sheet1!$I$5)))</f>
        <v>4.8611111111111112E-3</v>
      </c>
      <c r="K52" s="31" t="e">
        <f t="shared" ca="1" si="10"/>
        <v>#VALUE!</v>
      </c>
      <c r="L52" s="31" t="e">
        <f ca="1">IF(VLOOKUP(TRUE,K49:K51,1,0),1,0)</f>
        <v>#N/A</v>
      </c>
      <c r="M52" s="32" t="b">
        <f ca="1">ISNUMBER(Table1[[#This Row],[Column34]])</f>
        <v>0</v>
      </c>
      <c r="N52" s="32">
        <f ca="1">IF(AND(Table1[[#This Row],[Exam level]]="break",Table1[[#This Row],[Duration]]=Sheet1!$I$4),1,0)</f>
        <v>0</v>
      </c>
      <c r="O52" s="32">
        <f ca="1">SUM($N$9:INDIRECT("$M"&amp;ROW()))</f>
        <v>0</v>
      </c>
      <c r="P52" s="35" t="b">
        <f>OR(Table1[[#This Row],[Exam level]]="Break",Table1[[#This Row],[Exam level]]="Lunch")</f>
        <v>1</v>
      </c>
      <c r="Q52" s="33"/>
      <c r="R52" s="33"/>
    </row>
    <row r="53" spans="2:18" x14ac:dyDescent="0.35">
      <c r="B53" s="16" t="e">
        <f t="shared" ref="B40:B74" si="13">D52</f>
        <v>#VALUE!</v>
      </c>
      <c r="C53" s="18"/>
      <c r="D53" s="3"/>
      <c r="E53" s="5"/>
      <c r="F53" s="4"/>
      <c r="G53" s="4"/>
      <c r="H53" s="3"/>
      <c r="I53" s="3"/>
      <c r="J53" s="11"/>
      <c r="K53" s="12"/>
      <c r="L53" s="12"/>
      <c r="M53" s="13"/>
      <c r="N53" s="13"/>
      <c r="O53" s="13"/>
      <c r="P53" s="14"/>
      <c r="Q53" s="8"/>
      <c r="R53" s="8"/>
    </row>
    <row r="54" spans="2:18" x14ac:dyDescent="0.35">
      <c r="B54" s="16">
        <f t="shared" si="13"/>
        <v>0</v>
      </c>
      <c r="C54" s="18"/>
      <c r="D54" s="3"/>
      <c r="E54" s="5"/>
      <c r="F54" s="4"/>
      <c r="G54" s="4"/>
      <c r="H54" s="3"/>
      <c r="I54" s="3"/>
      <c r="J54" s="11"/>
      <c r="K54" s="12"/>
      <c r="L54" s="12"/>
      <c r="M54" s="13"/>
      <c r="N54" s="13"/>
      <c r="O54" s="13"/>
      <c r="P54" s="14"/>
      <c r="Q54" s="8"/>
      <c r="R54" s="8"/>
    </row>
    <row r="55" spans="2:18" x14ac:dyDescent="0.35">
      <c r="B55" s="16">
        <f t="shared" si="13"/>
        <v>0</v>
      </c>
      <c r="C55" s="18"/>
      <c r="D55" s="3"/>
      <c r="E55" s="5"/>
      <c r="F55" s="4"/>
      <c r="G55" s="4"/>
      <c r="H55" s="3"/>
      <c r="I55" s="3"/>
      <c r="J55" s="11"/>
      <c r="K55" s="12"/>
      <c r="L55" s="12"/>
      <c r="M55" s="13"/>
      <c r="N55" s="13"/>
      <c r="O55" s="13"/>
      <c r="P55" s="14"/>
      <c r="Q55" s="8"/>
      <c r="R55" s="8"/>
    </row>
    <row r="56" spans="2:18" x14ac:dyDescent="0.35">
      <c r="B56" s="16">
        <f t="shared" si="13"/>
        <v>0</v>
      </c>
      <c r="C56" s="18"/>
      <c r="D56" s="3"/>
      <c r="E56" s="5"/>
      <c r="F56" s="4"/>
      <c r="G56" s="4"/>
      <c r="H56" s="3"/>
      <c r="I56" s="3"/>
      <c r="J56" s="11"/>
      <c r="K56" s="12"/>
      <c r="L56" s="12"/>
      <c r="M56" s="13"/>
      <c r="N56" s="13"/>
      <c r="O56" s="13"/>
      <c r="P56" s="14"/>
      <c r="Q56" s="8"/>
      <c r="R56" s="8"/>
    </row>
    <row r="57" spans="2:18" x14ac:dyDescent="0.35">
      <c r="B57" s="16">
        <f t="shared" si="13"/>
        <v>0</v>
      </c>
      <c r="C57" s="18"/>
      <c r="D57" s="3"/>
      <c r="E57" s="5"/>
      <c r="F57" s="4"/>
      <c r="G57" s="4"/>
      <c r="H57" s="3"/>
      <c r="I57" s="3"/>
      <c r="J57" s="11"/>
      <c r="K57" s="12"/>
      <c r="L57" s="12"/>
      <c r="M57" s="13"/>
      <c r="N57" s="13"/>
      <c r="O57" s="13"/>
      <c r="P57" s="14"/>
      <c r="Q57" s="8"/>
      <c r="R57" s="8"/>
    </row>
    <row r="58" spans="2:18" x14ac:dyDescent="0.35">
      <c r="B58" s="16">
        <f t="shared" si="13"/>
        <v>0</v>
      </c>
      <c r="C58" s="19"/>
      <c r="D58" s="17"/>
      <c r="H58" s="17"/>
      <c r="I58" s="21"/>
    </row>
    <row r="59" spans="2:18" x14ac:dyDescent="0.35">
      <c r="B59" s="16">
        <f t="shared" si="13"/>
        <v>0</v>
      </c>
      <c r="C59" s="19"/>
      <c r="D59" s="17"/>
      <c r="H59" s="17"/>
      <c r="I59" s="21"/>
    </row>
    <row r="60" spans="2:18" x14ac:dyDescent="0.35">
      <c r="B60" s="16">
        <f t="shared" si="13"/>
        <v>0</v>
      </c>
      <c r="C60" s="19"/>
      <c r="D60" s="17"/>
      <c r="H60" s="17"/>
      <c r="I60" s="21"/>
    </row>
    <row r="61" spans="2:18" x14ac:dyDescent="0.35">
      <c r="B61" s="16">
        <f t="shared" si="13"/>
        <v>0</v>
      </c>
      <c r="C61" s="19"/>
      <c r="D61" s="17"/>
      <c r="H61" s="17"/>
      <c r="I61" s="21"/>
    </row>
    <row r="62" spans="2:18" x14ac:dyDescent="0.35">
      <c r="B62" s="16">
        <f t="shared" si="13"/>
        <v>0</v>
      </c>
      <c r="C62" s="19"/>
      <c r="D62" s="17"/>
      <c r="H62" s="17"/>
      <c r="I62" s="21"/>
    </row>
    <row r="63" spans="2:18" x14ac:dyDescent="0.35">
      <c r="B63" s="16">
        <f t="shared" si="13"/>
        <v>0</v>
      </c>
      <c r="C63" s="19"/>
      <c r="D63" s="17"/>
      <c r="H63" s="17"/>
      <c r="I63" s="21"/>
    </row>
    <row r="64" spans="2:18" x14ac:dyDescent="0.35">
      <c r="B64" s="16">
        <f t="shared" si="13"/>
        <v>0</v>
      </c>
      <c r="C64" s="19"/>
      <c r="D64" s="17"/>
      <c r="H64" s="17"/>
      <c r="I64" s="21"/>
    </row>
    <row r="65" spans="2:9" x14ac:dyDescent="0.35">
      <c r="B65" s="16">
        <f t="shared" si="13"/>
        <v>0</v>
      </c>
      <c r="C65" s="19"/>
      <c r="D65" s="17"/>
      <c r="H65" s="17"/>
      <c r="I65" s="21"/>
    </row>
    <row r="66" spans="2:9" x14ac:dyDescent="0.35">
      <c r="B66" s="16">
        <f t="shared" si="13"/>
        <v>0</v>
      </c>
      <c r="C66" s="19"/>
      <c r="D66" s="17"/>
      <c r="H66" s="17"/>
      <c r="I66" s="21"/>
    </row>
    <row r="67" spans="2:9" x14ac:dyDescent="0.35">
      <c r="B67" s="16">
        <f t="shared" si="13"/>
        <v>0</v>
      </c>
      <c r="C67" s="19"/>
      <c r="D67" s="17"/>
      <c r="H67" s="17"/>
      <c r="I67" s="21"/>
    </row>
    <row r="68" spans="2:9" x14ac:dyDescent="0.35">
      <c r="B68" s="16">
        <f t="shared" si="13"/>
        <v>0</v>
      </c>
      <c r="C68" s="19"/>
      <c r="D68" s="17"/>
      <c r="H68" s="17"/>
      <c r="I68" s="21"/>
    </row>
    <row r="69" spans="2:9" x14ac:dyDescent="0.35">
      <c r="B69" s="16">
        <f t="shared" si="13"/>
        <v>0</v>
      </c>
      <c r="C69" s="19"/>
      <c r="D69" s="17"/>
      <c r="H69" s="17"/>
      <c r="I69" s="21"/>
    </row>
    <row r="70" spans="2:9" x14ac:dyDescent="0.35">
      <c r="B70" s="16">
        <f t="shared" si="13"/>
        <v>0</v>
      </c>
      <c r="C70" s="19"/>
      <c r="D70" s="17"/>
      <c r="H70" s="17"/>
      <c r="I70" s="21"/>
    </row>
    <row r="71" spans="2:9" x14ac:dyDescent="0.35">
      <c r="B71" s="16">
        <f t="shared" si="13"/>
        <v>0</v>
      </c>
      <c r="C71" s="19"/>
      <c r="D71" s="17"/>
      <c r="H71" s="17"/>
      <c r="I71" s="21"/>
    </row>
    <row r="72" spans="2:9" x14ac:dyDescent="0.35">
      <c r="B72" s="16">
        <f t="shared" si="13"/>
        <v>0</v>
      </c>
      <c r="C72" s="19"/>
      <c r="D72" s="17"/>
      <c r="H72" s="17"/>
      <c r="I72" s="21"/>
    </row>
    <row r="73" spans="2:9" x14ac:dyDescent="0.35">
      <c r="B73" s="16">
        <f t="shared" si="13"/>
        <v>0</v>
      </c>
      <c r="C73" s="19"/>
      <c r="D73" s="17"/>
      <c r="H73" s="17"/>
      <c r="I73" s="21"/>
    </row>
    <row r="74" spans="2:9" x14ac:dyDescent="0.35">
      <c r="B74" s="16">
        <f t="shared" si="13"/>
        <v>0</v>
      </c>
      <c r="C74" s="19"/>
      <c r="D74" s="17"/>
      <c r="H74" s="17"/>
      <c r="I74" s="21"/>
    </row>
    <row r="75" spans="2:9" x14ac:dyDescent="0.35">
      <c r="B75" s="16">
        <f t="shared" ref="B75:B138" si="14">D74</f>
        <v>0</v>
      </c>
      <c r="C75" s="19"/>
      <c r="D75" s="17"/>
      <c r="H75" s="17"/>
      <c r="I75" s="21"/>
    </row>
    <row r="76" spans="2:9" x14ac:dyDescent="0.35">
      <c r="B76" s="16">
        <f t="shared" si="14"/>
        <v>0</v>
      </c>
      <c r="C76" s="19"/>
      <c r="D76" s="17"/>
      <c r="H76" s="17"/>
      <c r="I76" s="21"/>
    </row>
    <row r="77" spans="2:9" x14ac:dyDescent="0.35">
      <c r="B77" s="16">
        <f t="shared" si="14"/>
        <v>0</v>
      </c>
      <c r="C77" s="19"/>
      <c r="D77" s="17"/>
      <c r="H77" s="17"/>
      <c r="I77" s="21"/>
    </row>
    <row r="78" spans="2:9" x14ac:dyDescent="0.35">
      <c r="B78" s="16">
        <f t="shared" si="14"/>
        <v>0</v>
      </c>
      <c r="C78" s="19"/>
      <c r="D78" s="17"/>
      <c r="H78" s="17"/>
      <c r="I78" s="21"/>
    </row>
    <row r="79" spans="2:9" x14ac:dyDescent="0.35">
      <c r="B79" s="16">
        <f t="shared" si="14"/>
        <v>0</v>
      </c>
      <c r="C79" s="19"/>
      <c r="D79" s="17"/>
      <c r="H79" s="17"/>
      <c r="I79" s="21"/>
    </row>
    <row r="80" spans="2:9" x14ac:dyDescent="0.35">
      <c r="B80" s="16">
        <f t="shared" si="14"/>
        <v>0</v>
      </c>
      <c r="C80" s="19"/>
      <c r="D80" s="17"/>
      <c r="H80" s="17"/>
      <c r="I80" s="21"/>
    </row>
    <row r="81" spans="2:9" x14ac:dyDescent="0.35">
      <c r="B81" s="16">
        <f t="shared" si="14"/>
        <v>0</v>
      </c>
      <c r="C81" s="19"/>
      <c r="D81" s="17"/>
      <c r="H81" s="17"/>
      <c r="I81" s="21"/>
    </row>
    <row r="82" spans="2:9" x14ac:dyDescent="0.35">
      <c r="B82" s="16">
        <f t="shared" si="14"/>
        <v>0</v>
      </c>
      <c r="C82" s="19"/>
      <c r="D82" s="17"/>
      <c r="H82" s="17"/>
      <c r="I82" s="21"/>
    </row>
    <row r="83" spans="2:9" x14ac:dyDescent="0.35">
      <c r="B83" s="16">
        <f t="shared" si="14"/>
        <v>0</v>
      </c>
      <c r="C83" s="19"/>
      <c r="D83" s="17"/>
      <c r="H83" s="17"/>
      <c r="I83" s="21"/>
    </row>
    <row r="84" spans="2:9" x14ac:dyDescent="0.35">
      <c r="B84" s="16">
        <f t="shared" si="14"/>
        <v>0</v>
      </c>
      <c r="C84" s="19"/>
      <c r="D84" s="17"/>
      <c r="H84" s="17"/>
      <c r="I84" s="21"/>
    </row>
    <row r="85" spans="2:9" x14ac:dyDescent="0.35">
      <c r="B85" s="16">
        <f t="shared" si="14"/>
        <v>0</v>
      </c>
      <c r="C85" s="19"/>
      <c r="D85" s="17"/>
      <c r="H85" s="17"/>
      <c r="I85" s="21"/>
    </row>
    <row r="86" spans="2:9" x14ac:dyDescent="0.35">
      <c r="B86" s="16">
        <f t="shared" si="14"/>
        <v>0</v>
      </c>
      <c r="C86" s="19"/>
      <c r="D86" s="17"/>
      <c r="H86" s="17"/>
      <c r="I86" s="21"/>
    </row>
    <row r="87" spans="2:9" x14ac:dyDescent="0.35">
      <c r="B87" s="16">
        <f t="shared" si="14"/>
        <v>0</v>
      </c>
      <c r="C87" s="19"/>
      <c r="D87" s="17"/>
      <c r="H87" s="17"/>
      <c r="I87" s="21"/>
    </row>
    <row r="88" spans="2:9" x14ac:dyDescent="0.35">
      <c r="B88" s="16">
        <f t="shared" si="14"/>
        <v>0</v>
      </c>
      <c r="C88" s="19"/>
      <c r="D88" s="17"/>
      <c r="H88" s="17"/>
      <c r="I88" s="21"/>
    </row>
    <row r="89" spans="2:9" x14ac:dyDescent="0.35">
      <c r="B89" s="16">
        <f t="shared" si="14"/>
        <v>0</v>
      </c>
      <c r="C89" s="19"/>
      <c r="D89" s="17"/>
      <c r="H89" s="17"/>
      <c r="I89" s="21"/>
    </row>
    <row r="90" spans="2:9" x14ac:dyDescent="0.35">
      <c r="B90" s="16">
        <f t="shared" si="14"/>
        <v>0</v>
      </c>
      <c r="C90" s="19"/>
      <c r="D90" s="17"/>
      <c r="H90" s="17"/>
      <c r="I90" s="21"/>
    </row>
    <row r="91" spans="2:9" x14ac:dyDescent="0.35">
      <c r="B91" s="16">
        <f t="shared" si="14"/>
        <v>0</v>
      </c>
      <c r="C91" s="19"/>
      <c r="D91" s="17"/>
      <c r="H91" s="17"/>
      <c r="I91" s="21"/>
    </row>
    <row r="92" spans="2:9" x14ac:dyDescent="0.35">
      <c r="B92" s="16">
        <f t="shared" si="14"/>
        <v>0</v>
      </c>
      <c r="C92" s="19"/>
      <c r="D92" s="17"/>
      <c r="H92" s="17"/>
      <c r="I92" s="21"/>
    </row>
    <row r="93" spans="2:9" x14ac:dyDescent="0.35">
      <c r="B93" s="16">
        <f t="shared" si="14"/>
        <v>0</v>
      </c>
      <c r="C93" s="19"/>
      <c r="D93" s="17"/>
      <c r="H93" s="17"/>
      <c r="I93" s="21"/>
    </row>
    <row r="94" spans="2:9" x14ac:dyDescent="0.35">
      <c r="B94" s="16">
        <f t="shared" si="14"/>
        <v>0</v>
      </c>
      <c r="C94" s="19"/>
      <c r="D94" s="17"/>
      <c r="H94" s="17"/>
      <c r="I94" s="21"/>
    </row>
    <row r="95" spans="2:9" x14ac:dyDescent="0.35">
      <c r="B95" s="16">
        <f t="shared" si="14"/>
        <v>0</v>
      </c>
      <c r="C95" s="19"/>
      <c r="D95" s="17"/>
      <c r="H95" s="17"/>
      <c r="I95" s="21"/>
    </row>
    <row r="96" spans="2:9" x14ac:dyDescent="0.35">
      <c r="B96" s="16">
        <f t="shared" si="14"/>
        <v>0</v>
      </c>
      <c r="C96" s="19"/>
      <c r="D96" s="17"/>
      <c r="H96" s="17"/>
      <c r="I96" s="21"/>
    </row>
    <row r="97" spans="2:9" x14ac:dyDescent="0.35">
      <c r="B97" s="16">
        <f t="shared" si="14"/>
        <v>0</v>
      </c>
      <c r="C97" s="19"/>
      <c r="D97" s="17"/>
      <c r="H97" s="17"/>
      <c r="I97" s="21"/>
    </row>
    <row r="98" spans="2:9" x14ac:dyDescent="0.35">
      <c r="B98" s="16">
        <f t="shared" si="14"/>
        <v>0</v>
      </c>
      <c r="C98" s="19"/>
      <c r="D98" s="17"/>
      <c r="H98" s="17"/>
      <c r="I98" s="21"/>
    </row>
    <row r="99" spans="2:9" x14ac:dyDescent="0.35">
      <c r="B99" s="16">
        <f t="shared" si="14"/>
        <v>0</v>
      </c>
      <c r="C99" s="19"/>
      <c r="D99" s="17"/>
      <c r="H99" s="17"/>
      <c r="I99" s="21"/>
    </row>
    <row r="100" spans="2:9" x14ac:dyDescent="0.35">
      <c r="B100" s="16">
        <f t="shared" si="14"/>
        <v>0</v>
      </c>
      <c r="C100" s="19"/>
      <c r="D100" s="17"/>
      <c r="H100" s="17"/>
      <c r="I100" s="21"/>
    </row>
    <row r="101" spans="2:9" x14ac:dyDescent="0.35">
      <c r="B101" s="16">
        <f t="shared" si="14"/>
        <v>0</v>
      </c>
      <c r="C101" s="19"/>
      <c r="D101" s="17"/>
      <c r="H101" s="17"/>
      <c r="I101" s="21"/>
    </row>
    <row r="102" spans="2:9" x14ac:dyDescent="0.35">
      <c r="B102" s="16">
        <f t="shared" si="14"/>
        <v>0</v>
      </c>
      <c r="C102" s="19"/>
      <c r="D102" s="17"/>
      <c r="H102" s="17"/>
      <c r="I102" s="21"/>
    </row>
    <row r="103" spans="2:9" x14ac:dyDescent="0.35">
      <c r="B103" s="16">
        <f t="shared" si="14"/>
        <v>0</v>
      </c>
      <c r="C103" s="19"/>
      <c r="D103" s="17"/>
      <c r="H103" s="17"/>
      <c r="I103" s="21"/>
    </row>
    <row r="104" spans="2:9" x14ac:dyDescent="0.35">
      <c r="B104" s="16">
        <f t="shared" si="14"/>
        <v>0</v>
      </c>
      <c r="C104" s="19"/>
      <c r="D104" s="17"/>
      <c r="H104" s="17"/>
      <c r="I104" s="21"/>
    </row>
    <row r="105" spans="2:9" x14ac:dyDescent="0.35">
      <c r="B105" s="16">
        <f t="shared" si="14"/>
        <v>0</v>
      </c>
      <c r="C105" s="19"/>
      <c r="D105" s="17"/>
      <c r="H105" s="17"/>
      <c r="I105" s="21"/>
    </row>
    <row r="106" spans="2:9" x14ac:dyDescent="0.35">
      <c r="B106" s="16">
        <f t="shared" si="14"/>
        <v>0</v>
      </c>
      <c r="C106" s="19"/>
      <c r="D106" s="17"/>
      <c r="H106" s="17"/>
      <c r="I106" s="21"/>
    </row>
    <row r="107" spans="2:9" x14ac:dyDescent="0.35">
      <c r="B107" s="16">
        <f t="shared" si="14"/>
        <v>0</v>
      </c>
      <c r="C107" s="19"/>
      <c r="D107" s="17"/>
      <c r="H107" s="17"/>
      <c r="I107" s="21"/>
    </row>
    <row r="108" spans="2:9" x14ac:dyDescent="0.35">
      <c r="B108" s="16">
        <f t="shared" si="14"/>
        <v>0</v>
      </c>
      <c r="C108" s="19"/>
      <c r="D108" s="17"/>
      <c r="H108" s="17"/>
      <c r="I108" s="21"/>
    </row>
    <row r="109" spans="2:9" x14ac:dyDescent="0.35">
      <c r="B109" s="16">
        <f t="shared" si="14"/>
        <v>0</v>
      </c>
      <c r="C109" s="19"/>
      <c r="D109" s="17"/>
      <c r="H109" s="17"/>
      <c r="I109" s="21"/>
    </row>
    <row r="110" spans="2:9" x14ac:dyDescent="0.35">
      <c r="B110" s="16">
        <f t="shared" si="14"/>
        <v>0</v>
      </c>
      <c r="C110" s="19"/>
      <c r="D110" s="17"/>
      <c r="H110" s="17"/>
      <c r="I110" s="21"/>
    </row>
    <row r="111" spans="2:9" x14ac:dyDescent="0.35">
      <c r="B111" s="16">
        <f t="shared" si="14"/>
        <v>0</v>
      </c>
      <c r="C111" s="19"/>
      <c r="D111" s="17"/>
      <c r="H111" s="17"/>
      <c r="I111" s="21"/>
    </row>
    <row r="112" spans="2:9" x14ac:dyDescent="0.35">
      <c r="B112" s="16">
        <f t="shared" si="14"/>
        <v>0</v>
      </c>
      <c r="C112" s="19"/>
      <c r="D112" s="17"/>
      <c r="H112" s="17"/>
      <c r="I112" s="21"/>
    </row>
    <row r="113" spans="2:9" x14ac:dyDescent="0.35">
      <c r="B113" s="16">
        <f t="shared" si="14"/>
        <v>0</v>
      </c>
      <c r="C113" s="19"/>
      <c r="D113" s="17"/>
      <c r="H113" s="17"/>
      <c r="I113" s="21"/>
    </row>
    <row r="114" spans="2:9" x14ac:dyDescent="0.35">
      <c r="B114" s="16">
        <f t="shared" si="14"/>
        <v>0</v>
      </c>
      <c r="C114" s="19"/>
      <c r="D114" s="17"/>
      <c r="H114" s="17"/>
      <c r="I114" s="21"/>
    </row>
    <row r="115" spans="2:9" x14ac:dyDescent="0.35">
      <c r="B115" s="16">
        <f t="shared" si="14"/>
        <v>0</v>
      </c>
      <c r="C115" s="19"/>
      <c r="D115" s="17"/>
      <c r="H115" s="17"/>
      <c r="I115" s="21"/>
    </row>
    <row r="116" spans="2:9" x14ac:dyDescent="0.35">
      <c r="B116" s="16">
        <f t="shared" si="14"/>
        <v>0</v>
      </c>
      <c r="C116" s="19"/>
      <c r="D116" s="17"/>
      <c r="H116" s="17"/>
      <c r="I116" s="21"/>
    </row>
    <row r="117" spans="2:9" x14ac:dyDescent="0.35">
      <c r="B117" s="16">
        <f t="shared" si="14"/>
        <v>0</v>
      </c>
      <c r="C117" s="19"/>
      <c r="D117" s="17"/>
      <c r="H117" s="17"/>
      <c r="I117" s="21"/>
    </row>
    <row r="118" spans="2:9" x14ac:dyDescent="0.35">
      <c r="B118" s="16">
        <f t="shared" si="14"/>
        <v>0</v>
      </c>
      <c r="C118" s="19"/>
      <c r="D118" s="17"/>
      <c r="H118" s="17"/>
      <c r="I118" s="21"/>
    </row>
    <row r="119" spans="2:9" x14ac:dyDescent="0.35">
      <c r="B119" s="16">
        <f t="shared" si="14"/>
        <v>0</v>
      </c>
      <c r="C119" s="19"/>
      <c r="D119" s="17"/>
      <c r="H119" s="17"/>
      <c r="I119" s="21"/>
    </row>
    <row r="120" spans="2:9" x14ac:dyDescent="0.35">
      <c r="B120" s="16">
        <f t="shared" si="14"/>
        <v>0</v>
      </c>
      <c r="C120" s="19"/>
      <c r="D120" s="17"/>
      <c r="H120" s="17"/>
      <c r="I120" s="21"/>
    </row>
    <row r="121" spans="2:9" x14ac:dyDescent="0.35">
      <c r="B121" s="16">
        <f t="shared" si="14"/>
        <v>0</v>
      </c>
      <c r="C121" s="19"/>
      <c r="D121" s="17"/>
      <c r="H121" s="17"/>
      <c r="I121" s="21"/>
    </row>
    <row r="122" spans="2:9" x14ac:dyDescent="0.35">
      <c r="B122" s="16">
        <f t="shared" si="14"/>
        <v>0</v>
      </c>
      <c r="C122" s="19"/>
      <c r="D122" s="17"/>
      <c r="H122" s="17"/>
      <c r="I122" s="21"/>
    </row>
    <row r="123" spans="2:9" x14ac:dyDescent="0.35">
      <c r="B123" s="16">
        <f t="shared" si="14"/>
        <v>0</v>
      </c>
      <c r="C123" s="19"/>
      <c r="D123" s="17"/>
      <c r="H123" s="17"/>
      <c r="I123" s="21"/>
    </row>
    <row r="124" spans="2:9" x14ac:dyDescent="0.35">
      <c r="B124" s="16">
        <f t="shared" si="14"/>
        <v>0</v>
      </c>
      <c r="C124" s="19"/>
      <c r="D124" s="17"/>
      <c r="H124" s="17"/>
      <c r="I124" s="21"/>
    </row>
    <row r="125" spans="2:9" x14ac:dyDescent="0.35">
      <c r="B125" s="16">
        <f t="shared" si="14"/>
        <v>0</v>
      </c>
      <c r="C125" s="19"/>
      <c r="D125" s="17"/>
      <c r="H125" s="17"/>
      <c r="I125" s="21"/>
    </row>
    <row r="126" spans="2:9" x14ac:dyDescent="0.35">
      <c r="B126" s="16">
        <f t="shared" si="14"/>
        <v>0</v>
      </c>
      <c r="C126" s="19"/>
      <c r="D126" s="17"/>
      <c r="H126" s="17"/>
      <c r="I126" s="21"/>
    </row>
    <row r="127" spans="2:9" x14ac:dyDescent="0.35">
      <c r="B127" s="16">
        <f t="shared" si="14"/>
        <v>0</v>
      </c>
      <c r="C127" s="19"/>
      <c r="D127" s="17"/>
      <c r="H127" s="17"/>
      <c r="I127" s="21"/>
    </row>
    <row r="128" spans="2:9" x14ac:dyDescent="0.35">
      <c r="B128" s="16">
        <f t="shared" si="14"/>
        <v>0</v>
      </c>
      <c r="C128" s="19"/>
      <c r="D128" s="17"/>
      <c r="H128" s="17"/>
      <c r="I128" s="21"/>
    </row>
    <row r="129" spans="2:9" x14ac:dyDescent="0.35">
      <c r="B129" s="16">
        <f t="shared" si="14"/>
        <v>0</v>
      </c>
      <c r="C129" s="19"/>
      <c r="D129" s="17"/>
      <c r="H129" s="17"/>
      <c r="I129" s="21"/>
    </row>
    <row r="130" spans="2:9" x14ac:dyDescent="0.35">
      <c r="B130" s="16">
        <f t="shared" si="14"/>
        <v>0</v>
      </c>
      <c r="C130" s="19"/>
      <c r="D130" s="17"/>
      <c r="H130" s="17"/>
      <c r="I130" s="21"/>
    </row>
    <row r="131" spans="2:9" x14ac:dyDescent="0.35">
      <c r="B131" s="16">
        <f t="shared" si="14"/>
        <v>0</v>
      </c>
      <c r="C131" s="19"/>
      <c r="D131" s="17"/>
      <c r="H131" s="17"/>
      <c r="I131" s="21"/>
    </row>
    <row r="132" spans="2:9" x14ac:dyDescent="0.35">
      <c r="B132" s="16">
        <f t="shared" si="14"/>
        <v>0</v>
      </c>
      <c r="C132" s="19"/>
      <c r="D132" s="17"/>
      <c r="H132" s="17"/>
      <c r="I132" s="21"/>
    </row>
    <row r="133" spans="2:9" x14ac:dyDescent="0.35">
      <c r="B133" s="16">
        <f t="shared" si="14"/>
        <v>0</v>
      </c>
      <c r="C133" s="19"/>
      <c r="D133" s="17"/>
      <c r="H133" s="17"/>
      <c r="I133" s="21"/>
    </row>
    <row r="134" spans="2:9" x14ac:dyDescent="0.35">
      <c r="B134" s="16">
        <f t="shared" si="14"/>
        <v>0</v>
      </c>
      <c r="C134" s="19"/>
      <c r="D134" s="17"/>
      <c r="H134" s="17"/>
      <c r="I134" s="21"/>
    </row>
    <row r="135" spans="2:9" x14ac:dyDescent="0.35">
      <c r="B135" s="16">
        <f t="shared" si="14"/>
        <v>0</v>
      </c>
      <c r="C135" s="19"/>
      <c r="D135" s="17"/>
      <c r="H135" s="17"/>
      <c r="I135" s="21"/>
    </row>
    <row r="136" spans="2:9" x14ac:dyDescent="0.35">
      <c r="B136" s="16">
        <f t="shared" si="14"/>
        <v>0</v>
      </c>
      <c r="C136" s="19"/>
      <c r="D136" s="17"/>
      <c r="H136" s="17"/>
      <c r="I136" s="21"/>
    </row>
    <row r="137" spans="2:9" x14ac:dyDescent="0.35">
      <c r="B137" s="16">
        <f t="shared" si="14"/>
        <v>0</v>
      </c>
      <c r="C137" s="19"/>
      <c r="D137" s="17"/>
      <c r="H137" s="17"/>
      <c r="I137" s="21"/>
    </row>
    <row r="138" spans="2:9" x14ac:dyDescent="0.35">
      <c r="B138" s="16">
        <f t="shared" si="14"/>
        <v>0</v>
      </c>
      <c r="C138" s="19"/>
      <c r="D138" s="17"/>
      <c r="H138" s="17"/>
      <c r="I138" s="21"/>
    </row>
    <row r="139" spans="2:9" x14ac:dyDescent="0.35">
      <c r="B139" s="16">
        <f t="shared" ref="B139:B202" si="15">D138</f>
        <v>0</v>
      </c>
      <c r="C139" s="19"/>
      <c r="D139" s="17"/>
      <c r="H139" s="17"/>
      <c r="I139" s="21"/>
    </row>
    <row r="140" spans="2:9" x14ac:dyDescent="0.35">
      <c r="B140" s="16">
        <f t="shared" si="15"/>
        <v>0</v>
      </c>
      <c r="C140" s="19"/>
      <c r="D140" s="17"/>
      <c r="H140" s="17"/>
      <c r="I140" s="21"/>
    </row>
    <row r="141" spans="2:9" x14ac:dyDescent="0.35">
      <c r="B141" s="16">
        <f t="shared" si="15"/>
        <v>0</v>
      </c>
      <c r="C141" s="19"/>
      <c r="D141" s="17"/>
      <c r="H141" s="17"/>
      <c r="I141" s="21"/>
    </row>
    <row r="142" spans="2:9" x14ac:dyDescent="0.35">
      <c r="B142" s="16">
        <f t="shared" si="15"/>
        <v>0</v>
      </c>
      <c r="C142" s="19"/>
      <c r="D142" s="17"/>
      <c r="H142" s="17"/>
      <c r="I142" s="21"/>
    </row>
    <row r="143" spans="2:9" x14ac:dyDescent="0.35">
      <c r="B143" s="16">
        <f t="shared" si="15"/>
        <v>0</v>
      </c>
      <c r="C143" s="19"/>
      <c r="D143" s="17"/>
      <c r="H143" s="17"/>
      <c r="I143" s="21"/>
    </row>
    <row r="144" spans="2:9" x14ac:dyDescent="0.35">
      <c r="B144" s="16">
        <f t="shared" si="15"/>
        <v>0</v>
      </c>
      <c r="C144" s="19"/>
      <c r="D144" s="17"/>
      <c r="H144" s="17"/>
      <c r="I144" s="21"/>
    </row>
    <row r="145" spans="2:9" x14ac:dyDescent="0.35">
      <c r="B145" s="16">
        <f t="shared" si="15"/>
        <v>0</v>
      </c>
      <c r="C145" s="19"/>
      <c r="D145" s="17"/>
      <c r="H145" s="17"/>
      <c r="I145" s="21"/>
    </row>
    <row r="146" spans="2:9" x14ac:dyDescent="0.35">
      <c r="B146" s="16">
        <f t="shared" si="15"/>
        <v>0</v>
      </c>
      <c r="C146" s="19"/>
      <c r="D146" s="17"/>
      <c r="H146" s="17"/>
      <c r="I146" s="21"/>
    </row>
    <row r="147" spans="2:9" x14ac:dyDescent="0.35">
      <c r="B147" s="16">
        <f t="shared" si="15"/>
        <v>0</v>
      </c>
      <c r="C147" s="19"/>
      <c r="D147" s="17"/>
      <c r="H147" s="17"/>
      <c r="I147" s="21"/>
    </row>
    <row r="148" spans="2:9" x14ac:dyDescent="0.35">
      <c r="B148" s="16">
        <f t="shared" si="15"/>
        <v>0</v>
      </c>
      <c r="C148" s="19"/>
      <c r="D148" s="17"/>
      <c r="H148" s="17"/>
      <c r="I148" s="21"/>
    </row>
    <row r="149" spans="2:9" x14ac:dyDescent="0.35">
      <c r="B149" s="16">
        <f t="shared" si="15"/>
        <v>0</v>
      </c>
      <c r="C149" s="19"/>
      <c r="D149" s="17"/>
      <c r="H149" s="17"/>
      <c r="I149" s="21"/>
    </row>
    <row r="150" spans="2:9" x14ac:dyDescent="0.35">
      <c r="B150" s="16">
        <f t="shared" si="15"/>
        <v>0</v>
      </c>
      <c r="C150" s="19"/>
      <c r="D150" s="17"/>
      <c r="H150" s="17"/>
      <c r="I150" s="21"/>
    </row>
    <row r="151" spans="2:9" x14ac:dyDescent="0.35">
      <c r="B151" s="16">
        <f t="shared" si="15"/>
        <v>0</v>
      </c>
      <c r="C151" s="19"/>
      <c r="D151" s="17"/>
      <c r="H151" s="17"/>
      <c r="I151" s="21"/>
    </row>
    <row r="152" spans="2:9" x14ac:dyDescent="0.35">
      <c r="B152" s="16">
        <f t="shared" si="15"/>
        <v>0</v>
      </c>
      <c r="C152" s="19"/>
      <c r="D152" s="17"/>
      <c r="H152" s="17"/>
      <c r="I152" s="21"/>
    </row>
    <row r="153" spans="2:9" x14ac:dyDescent="0.35">
      <c r="B153" s="16">
        <f t="shared" si="15"/>
        <v>0</v>
      </c>
      <c r="C153" s="19"/>
      <c r="D153" s="17"/>
      <c r="H153" s="17"/>
      <c r="I153" s="21"/>
    </row>
    <row r="154" spans="2:9" x14ac:dyDescent="0.35">
      <c r="B154" s="16">
        <f t="shared" si="15"/>
        <v>0</v>
      </c>
      <c r="C154" s="19"/>
      <c r="D154" s="17"/>
      <c r="H154" s="17"/>
      <c r="I154" s="21"/>
    </row>
    <row r="155" spans="2:9" x14ac:dyDescent="0.35">
      <c r="B155" s="16">
        <f t="shared" si="15"/>
        <v>0</v>
      </c>
      <c r="C155" s="19"/>
      <c r="D155" s="17"/>
      <c r="H155" s="17"/>
      <c r="I155" s="21"/>
    </row>
    <row r="156" spans="2:9" x14ac:dyDescent="0.35">
      <c r="B156" s="16">
        <f t="shared" si="15"/>
        <v>0</v>
      </c>
      <c r="C156" s="19"/>
      <c r="D156" s="17"/>
      <c r="H156" s="17"/>
      <c r="I156" s="21"/>
    </row>
    <row r="157" spans="2:9" x14ac:dyDescent="0.35">
      <c r="B157" s="16">
        <f t="shared" si="15"/>
        <v>0</v>
      </c>
      <c r="C157" s="19"/>
      <c r="D157" s="17"/>
      <c r="H157" s="17"/>
      <c r="I157" s="21"/>
    </row>
    <row r="158" spans="2:9" x14ac:dyDescent="0.35">
      <c r="B158" s="16">
        <f t="shared" si="15"/>
        <v>0</v>
      </c>
      <c r="C158" s="19"/>
      <c r="D158" s="17"/>
      <c r="H158" s="17"/>
      <c r="I158" s="21"/>
    </row>
    <row r="159" spans="2:9" x14ac:dyDescent="0.35">
      <c r="B159" s="16">
        <f t="shared" si="15"/>
        <v>0</v>
      </c>
      <c r="C159" s="19"/>
      <c r="D159" s="17"/>
      <c r="H159" s="17"/>
      <c r="I159" s="21"/>
    </row>
    <row r="160" spans="2:9" x14ac:dyDescent="0.35">
      <c r="B160" s="16">
        <f t="shared" si="15"/>
        <v>0</v>
      </c>
      <c r="C160" s="19"/>
      <c r="D160" s="17"/>
      <c r="H160" s="17"/>
      <c r="I160" s="21"/>
    </row>
    <row r="161" spans="2:9" x14ac:dyDescent="0.35">
      <c r="B161" s="16">
        <f t="shared" si="15"/>
        <v>0</v>
      </c>
      <c r="C161" s="19"/>
      <c r="D161" s="17"/>
      <c r="H161" s="17"/>
      <c r="I161" s="21"/>
    </row>
    <row r="162" spans="2:9" x14ac:dyDescent="0.35">
      <c r="B162" s="16">
        <f t="shared" si="15"/>
        <v>0</v>
      </c>
      <c r="C162" s="19"/>
      <c r="D162" s="17"/>
      <c r="H162" s="17"/>
      <c r="I162" s="21"/>
    </row>
    <row r="163" spans="2:9" x14ac:dyDescent="0.35">
      <c r="B163" s="16">
        <f t="shared" si="15"/>
        <v>0</v>
      </c>
      <c r="C163" s="19"/>
      <c r="D163" s="17"/>
      <c r="H163" s="17"/>
      <c r="I163" s="21"/>
    </row>
    <row r="164" spans="2:9" x14ac:dyDescent="0.35">
      <c r="B164" s="16">
        <f t="shared" si="15"/>
        <v>0</v>
      </c>
      <c r="C164" s="19"/>
      <c r="D164" s="17"/>
      <c r="H164" s="17"/>
      <c r="I164" s="21"/>
    </row>
    <row r="165" spans="2:9" x14ac:dyDescent="0.35">
      <c r="B165" s="16">
        <f t="shared" si="15"/>
        <v>0</v>
      </c>
      <c r="C165" s="19"/>
      <c r="D165" s="17"/>
      <c r="H165" s="17"/>
      <c r="I165" s="21"/>
    </row>
    <row r="166" spans="2:9" x14ac:dyDescent="0.35">
      <c r="B166" s="16">
        <f t="shared" si="15"/>
        <v>0</v>
      </c>
      <c r="C166" s="19"/>
      <c r="D166" s="17"/>
      <c r="H166" s="17"/>
      <c r="I166" s="21"/>
    </row>
    <row r="167" spans="2:9" x14ac:dyDescent="0.35">
      <c r="B167" s="16">
        <f t="shared" si="15"/>
        <v>0</v>
      </c>
      <c r="C167" s="19"/>
      <c r="D167" s="17"/>
      <c r="H167" s="17"/>
      <c r="I167" s="21"/>
    </row>
    <row r="168" spans="2:9" x14ac:dyDescent="0.35">
      <c r="B168" s="16">
        <f t="shared" si="15"/>
        <v>0</v>
      </c>
      <c r="C168" s="19"/>
      <c r="D168" s="17"/>
      <c r="H168" s="17"/>
      <c r="I168" s="21"/>
    </row>
    <row r="169" spans="2:9" x14ac:dyDescent="0.35">
      <c r="B169" s="16">
        <f t="shared" si="15"/>
        <v>0</v>
      </c>
      <c r="C169" s="19"/>
      <c r="D169" s="17"/>
      <c r="H169" s="17"/>
      <c r="I169" s="21"/>
    </row>
    <row r="170" spans="2:9" x14ac:dyDescent="0.35">
      <c r="B170" s="16">
        <f t="shared" si="15"/>
        <v>0</v>
      </c>
      <c r="C170" s="19"/>
      <c r="D170" s="17"/>
      <c r="H170" s="17"/>
      <c r="I170" s="21"/>
    </row>
    <row r="171" spans="2:9" x14ac:dyDescent="0.35">
      <c r="B171" s="16">
        <f t="shared" si="15"/>
        <v>0</v>
      </c>
      <c r="C171" s="19"/>
      <c r="D171" s="17"/>
      <c r="H171" s="17"/>
      <c r="I171" s="21"/>
    </row>
    <row r="172" spans="2:9" x14ac:dyDescent="0.35">
      <c r="B172" s="16">
        <f t="shared" si="15"/>
        <v>0</v>
      </c>
      <c r="C172" s="19"/>
      <c r="D172" s="17"/>
      <c r="H172" s="17"/>
      <c r="I172" s="21"/>
    </row>
    <row r="173" spans="2:9" x14ac:dyDescent="0.35">
      <c r="B173" s="16">
        <f t="shared" si="15"/>
        <v>0</v>
      </c>
      <c r="C173" s="19"/>
      <c r="D173" s="17"/>
      <c r="H173" s="17"/>
      <c r="I173" s="21"/>
    </row>
    <row r="174" spans="2:9" x14ac:dyDescent="0.35">
      <c r="B174" s="16">
        <f t="shared" si="15"/>
        <v>0</v>
      </c>
      <c r="C174" s="19"/>
      <c r="D174" s="17"/>
      <c r="H174" s="17"/>
      <c r="I174" s="21"/>
    </row>
    <row r="175" spans="2:9" x14ac:dyDescent="0.35">
      <c r="B175" s="16">
        <f t="shared" si="15"/>
        <v>0</v>
      </c>
      <c r="C175" s="19"/>
      <c r="D175" s="17"/>
      <c r="H175" s="17"/>
      <c r="I175" s="21"/>
    </row>
    <row r="176" spans="2:9" x14ac:dyDescent="0.35">
      <c r="B176" s="16">
        <f t="shared" si="15"/>
        <v>0</v>
      </c>
      <c r="C176" s="19"/>
      <c r="D176" s="17"/>
      <c r="H176" s="17"/>
      <c r="I176" s="21"/>
    </row>
    <row r="177" spans="2:9" x14ac:dyDescent="0.35">
      <c r="B177" s="16">
        <f t="shared" si="15"/>
        <v>0</v>
      </c>
      <c r="C177" s="19"/>
      <c r="D177" s="17"/>
      <c r="H177" s="17"/>
      <c r="I177" s="21"/>
    </row>
    <row r="178" spans="2:9" x14ac:dyDescent="0.35">
      <c r="B178" s="16">
        <f t="shared" si="15"/>
        <v>0</v>
      </c>
      <c r="C178" s="19"/>
      <c r="D178" s="17"/>
      <c r="H178" s="17"/>
      <c r="I178" s="21"/>
    </row>
    <row r="179" spans="2:9" x14ac:dyDescent="0.35">
      <c r="B179" s="16">
        <f t="shared" si="15"/>
        <v>0</v>
      </c>
      <c r="C179" s="19"/>
      <c r="D179" s="17"/>
      <c r="H179" s="17"/>
      <c r="I179" s="21"/>
    </row>
    <row r="180" spans="2:9" x14ac:dyDescent="0.35">
      <c r="B180" s="16">
        <f t="shared" si="15"/>
        <v>0</v>
      </c>
      <c r="C180" s="19"/>
      <c r="D180" s="17"/>
      <c r="H180" s="17"/>
      <c r="I180" s="21"/>
    </row>
    <row r="181" spans="2:9" x14ac:dyDescent="0.35">
      <c r="B181" s="16">
        <f t="shared" si="15"/>
        <v>0</v>
      </c>
      <c r="C181" s="19"/>
      <c r="D181" s="17"/>
      <c r="H181" s="17"/>
      <c r="I181" s="21"/>
    </row>
    <row r="182" spans="2:9" x14ac:dyDescent="0.35">
      <c r="B182" s="16">
        <f t="shared" si="15"/>
        <v>0</v>
      </c>
      <c r="C182" s="19"/>
      <c r="D182" s="17"/>
      <c r="H182" s="17"/>
      <c r="I182" s="21"/>
    </row>
    <row r="183" spans="2:9" x14ac:dyDescent="0.35">
      <c r="B183" s="16">
        <f t="shared" si="15"/>
        <v>0</v>
      </c>
      <c r="C183" s="19"/>
      <c r="D183" s="17"/>
      <c r="H183" s="17"/>
      <c r="I183" s="21"/>
    </row>
    <row r="184" spans="2:9" x14ac:dyDescent="0.35">
      <c r="B184" s="16">
        <f t="shared" si="15"/>
        <v>0</v>
      </c>
      <c r="C184" s="19"/>
      <c r="D184" s="17"/>
      <c r="H184" s="17"/>
      <c r="I184" s="21"/>
    </row>
    <row r="185" spans="2:9" x14ac:dyDescent="0.35">
      <c r="B185" s="16">
        <f t="shared" si="15"/>
        <v>0</v>
      </c>
      <c r="C185" s="19"/>
      <c r="D185" s="17"/>
      <c r="H185" s="17"/>
      <c r="I185" s="21"/>
    </row>
    <row r="186" spans="2:9" x14ac:dyDescent="0.35">
      <c r="B186" s="16">
        <f t="shared" si="15"/>
        <v>0</v>
      </c>
      <c r="C186" s="19"/>
      <c r="D186" s="17"/>
      <c r="H186" s="17"/>
      <c r="I186" s="21"/>
    </row>
    <row r="187" spans="2:9" x14ac:dyDescent="0.35">
      <c r="B187" s="16">
        <f t="shared" si="15"/>
        <v>0</v>
      </c>
      <c r="C187" s="19"/>
      <c r="D187" s="17"/>
      <c r="H187" s="17"/>
      <c r="I187" s="21"/>
    </row>
    <row r="188" spans="2:9" x14ac:dyDescent="0.35">
      <c r="B188" s="16">
        <f t="shared" si="15"/>
        <v>0</v>
      </c>
      <c r="C188" s="19"/>
      <c r="D188" s="17"/>
      <c r="H188" s="17"/>
      <c r="I188" s="21"/>
    </row>
    <row r="189" spans="2:9" x14ac:dyDescent="0.35">
      <c r="B189" s="16">
        <f t="shared" si="15"/>
        <v>0</v>
      </c>
      <c r="C189" s="19"/>
      <c r="D189" s="17"/>
      <c r="H189" s="17"/>
      <c r="I189" s="21"/>
    </row>
    <row r="190" spans="2:9" x14ac:dyDescent="0.35">
      <c r="B190" s="16">
        <f t="shared" si="15"/>
        <v>0</v>
      </c>
      <c r="C190" s="19"/>
      <c r="D190" s="17"/>
      <c r="H190" s="17"/>
      <c r="I190" s="21"/>
    </row>
    <row r="191" spans="2:9" x14ac:dyDescent="0.35">
      <c r="B191" s="16">
        <f t="shared" si="15"/>
        <v>0</v>
      </c>
      <c r="C191" s="19"/>
      <c r="D191" s="17"/>
      <c r="H191" s="17"/>
      <c r="I191" s="21"/>
    </row>
    <row r="192" spans="2:9" x14ac:dyDescent="0.35">
      <c r="B192" s="16">
        <f t="shared" si="15"/>
        <v>0</v>
      </c>
      <c r="C192" s="19"/>
      <c r="D192" s="17"/>
      <c r="H192" s="17"/>
      <c r="I192" s="21"/>
    </row>
    <row r="193" spans="2:9" x14ac:dyDescent="0.35">
      <c r="B193" s="16">
        <f t="shared" si="15"/>
        <v>0</v>
      </c>
      <c r="C193" s="19"/>
      <c r="D193" s="17"/>
      <c r="H193" s="17"/>
      <c r="I193" s="21"/>
    </row>
    <row r="194" spans="2:9" x14ac:dyDescent="0.35">
      <c r="B194" s="16">
        <f t="shared" si="15"/>
        <v>0</v>
      </c>
      <c r="C194" s="19"/>
      <c r="D194" s="17"/>
      <c r="H194" s="17"/>
      <c r="I194" s="21"/>
    </row>
    <row r="195" spans="2:9" x14ac:dyDescent="0.35">
      <c r="B195" s="16">
        <f t="shared" si="15"/>
        <v>0</v>
      </c>
      <c r="C195" s="19"/>
      <c r="D195" s="17"/>
      <c r="H195" s="17"/>
      <c r="I195" s="21"/>
    </row>
    <row r="196" spans="2:9" x14ac:dyDescent="0.35">
      <c r="B196" s="16">
        <f t="shared" si="15"/>
        <v>0</v>
      </c>
      <c r="C196" s="19"/>
      <c r="D196" s="17"/>
      <c r="H196" s="17"/>
      <c r="I196" s="21"/>
    </row>
    <row r="197" spans="2:9" x14ac:dyDescent="0.35">
      <c r="B197" s="16">
        <f t="shared" si="15"/>
        <v>0</v>
      </c>
      <c r="C197" s="19"/>
      <c r="D197" s="17"/>
      <c r="H197" s="17"/>
      <c r="I197" s="21"/>
    </row>
    <row r="198" spans="2:9" x14ac:dyDescent="0.35">
      <c r="B198" s="16">
        <f t="shared" si="15"/>
        <v>0</v>
      </c>
      <c r="C198" s="19"/>
      <c r="D198" s="17"/>
      <c r="H198" s="17"/>
      <c r="I198" s="21"/>
    </row>
    <row r="199" spans="2:9" x14ac:dyDescent="0.35">
      <c r="B199" s="16">
        <f t="shared" si="15"/>
        <v>0</v>
      </c>
      <c r="C199" s="19"/>
      <c r="D199" s="17"/>
      <c r="H199" s="17"/>
      <c r="I199" s="21"/>
    </row>
    <row r="200" spans="2:9" x14ac:dyDescent="0.35">
      <c r="B200" s="16">
        <f t="shared" si="15"/>
        <v>0</v>
      </c>
      <c r="C200" s="19"/>
      <c r="D200" s="17"/>
      <c r="H200" s="17"/>
      <c r="I200" s="21"/>
    </row>
    <row r="201" spans="2:9" x14ac:dyDescent="0.35">
      <c r="B201" s="16">
        <f t="shared" si="15"/>
        <v>0</v>
      </c>
      <c r="C201" s="19"/>
      <c r="D201" s="17"/>
      <c r="H201" s="17"/>
      <c r="I201" s="21"/>
    </row>
    <row r="202" spans="2:9" x14ac:dyDescent="0.35">
      <c r="B202" s="16">
        <f t="shared" si="15"/>
        <v>0</v>
      </c>
      <c r="C202" s="19"/>
      <c r="D202" s="17"/>
      <c r="H202" s="17"/>
      <c r="I202" s="21"/>
    </row>
    <row r="203" spans="2:9" x14ac:dyDescent="0.35">
      <c r="B203" s="16">
        <f t="shared" ref="B203:B266" si="16">D202</f>
        <v>0</v>
      </c>
      <c r="C203" s="19"/>
      <c r="D203" s="17"/>
      <c r="H203" s="17"/>
      <c r="I203" s="21"/>
    </row>
    <row r="204" spans="2:9" x14ac:dyDescent="0.35">
      <c r="B204" s="16">
        <f t="shared" si="16"/>
        <v>0</v>
      </c>
      <c r="C204" s="19"/>
      <c r="D204" s="17"/>
      <c r="H204" s="17"/>
      <c r="I204" s="21"/>
    </row>
    <row r="205" spans="2:9" x14ac:dyDescent="0.35">
      <c r="B205" s="16">
        <f t="shared" si="16"/>
        <v>0</v>
      </c>
      <c r="C205" s="19"/>
      <c r="D205" s="17"/>
      <c r="H205" s="17"/>
      <c r="I205" s="21"/>
    </row>
    <row r="206" spans="2:9" x14ac:dyDescent="0.35">
      <c r="B206" s="16">
        <f t="shared" si="16"/>
        <v>0</v>
      </c>
      <c r="C206" s="19"/>
      <c r="D206" s="17"/>
      <c r="H206" s="17"/>
      <c r="I206" s="21"/>
    </row>
    <row r="207" spans="2:9" x14ac:dyDescent="0.35">
      <c r="B207" s="16">
        <f t="shared" si="16"/>
        <v>0</v>
      </c>
      <c r="C207" s="19"/>
      <c r="D207" s="17"/>
      <c r="H207" s="17"/>
      <c r="I207" s="21"/>
    </row>
    <row r="208" spans="2:9" x14ac:dyDescent="0.35">
      <c r="B208" s="16">
        <f t="shared" si="16"/>
        <v>0</v>
      </c>
      <c r="C208" s="19"/>
      <c r="D208" s="17"/>
      <c r="H208" s="17"/>
      <c r="I208" s="21"/>
    </row>
    <row r="209" spans="2:9" x14ac:dyDescent="0.35">
      <c r="B209" s="16">
        <f t="shared" si="16"/>
        <v>0</v>
      </c>
      <c r="C209" s="19"/>
      <c r="D209" s="17"/>
      <c r="H209" s="17"/>
      <c r="I209" s="21"/>
    </row>
    <row r="210" spans="2:9" x14ac:dyDescent="0.35">
      <c r="B210" s="16">
        <f t="shared" si="16"/>
        <v>0</v>
      </c>
      <c r="C210" s="19"/>
      <c r="D210" s="17"/>
      <c r="H210" s="17"/>
      <c r="I210" s="21"/>
    </row>
    <row r="211" spans="2:9" x14ac:dyDescent="0.35">
      <c r="B211" s="16">
        <f t="shared" si="16"/>
        <v>0</v>
      </c>
      <c r="C211" s="19"/>
      <c r="D211" s="17"/>
      <c r="H211" s="17"/>
      <c r="I211" s="21"/>
    </row>
    <row r="212" spans="2:9" x14ac:dyDescent="0.35">
      <c r="B212" s="16">
        <f t="shared" si="16"/>
        <v>0</v>
      </c>
      <c r="C212" s="19"/>
      <c r="D212" s="17"/>
      <c r="H212" s="17"/>
      <c r="I212" s="21"/>
    </row>
    <row r="213" spans="2:9" x14ac:dyDescent="0.35">
      <c r="B213" s="16">
        <f t="shared" si="16"/>
        <v>0</v>
      </c>
      <c r="C213" s="19"/>
      <c r="D213" s="17"/>
      <c r="H213" s="17"/>
      <c r="I213" s="21"/>
    </row>
    <row r="214" spans="2:9" x14ac:dyDescent="0.35">
      <c r="B214" s="16">
        <f t="shared" si="16"/>
        <v>0</v>
      </c>
      <c r="C214" s="19"/>
      <c r="D214" s="17"/>
      <c r="H214" s="17"/>
      <c r="I214" s="21"/>
    </row>
    <row r="215" spans="2:9" x14ac:dyDescent="0.35">
      <c r="B215" s="16">
        <f t="shared" si="16"/>
        <v>0</v>
      </c>
      <c r="C215" s="19"/>
      <c r="D215" s="17"/>
      <c r="H215" s="17"/>
      <c r="I215" s="21"/>
    </row>
    <row r="216" spans="2:9" x14ac:dyDescent="0.35">
      <c r="B216" s="16">
        <f t="shared" si="16"/>
        <v>0</v>
      </c>
      <c r="C216" s="19"/>
      <c r="D216" s="17"/>
      <c r="H216" s="17"/>
      <c r="I216" s="21"/>
    </row>
    <row r="217" spans="2:9" x14ac:dyDescent="0.35">
      <c r="B217" s="16">
        <f t="shared" si="16"/>
        <v>0</v>
      </c>
      <c r="C217" s="19"/>
      <c r="D217" s="17"/>
      <c r="H217" s="17"/>
      <c r="I217" s="21"/>
    </row>
    <row r="218" spans="2:9" x14ac:dyDescent="0.35">
      <c r="B218" s="16">
        <f t="shared" si="16"/>
        <v>0</v>
      </c>
      <c r="C218" s="19"/>
      <c r="D218" s="17"/>
      <c r="H218" s="17"/>
      <c r="I218" s="21"/>
    </row>
    <row r="219" spans="2:9" x14ac:dyDescent="0.35">
      <c r="B219" s="16">
        <f t="shared" si="16"/>
        <v>0</v>
      </c>
      <c r="C219" s="19"/>
      <c r="D219" s="17"/>
      <c r="H219" s="17"/>
      <c r="I219" s="21"/>
    </row>
    <row r="220" spans="2:9" x14ac:dyDescent="0.35">
      <c r="B220" s="16">
        <f t="shared" si="16"/>
        <v>0</v>
      </c>
      <c r="C220" s="19"/>
      <c r="D220" s="17"/>
      <c r="H220" s="17"/>
      <c r="I220" s="21"/>
    </row>
    <row r="221" spans="2:9" x14ac:dyDescent="0.35">
      <c r="B221" s="16">
        <f t="shared" si="16"/>
        <v>0</v>
      </c>
      <c r="C221" s="19"/>
      <c r="D221" s="17"/>
      <c r="H221" s="17"/>
      <c r="I221" s="21"/>
    </row>
    <row r="222" spans="2:9" x14ac:dyDescent="0.35">
      <c r="B222" s="16">
        <f t="shared" si="16"/>
        <v>0</v>
      </c>
      <c r="C222" s="19"/>
      <c r="D222" s="17"/>
      <c r="H222" s="17"/>
      <c r="I222" s="21"/>
    </row>
    <row r="223" spans="2:9" x14ac:dyDescent="0.35">
      <c r="B223" s="16">
        <f t="shared" si="16"/>
        <v>0</v>
      </c>
      <c r="C223" s="19"/>
      <c r="D223" s="17"/>
      <c r="H223" s="17"/>
      <c r="I223" s="21"/>
    </row>
    <row r="224" spans="2:9" x14ac:dyDescent="0.35">
      <c r="B224" s="16">
        <f t="shared" si="16"/>
        <v>0</v>
      </c>
      <c r="C224" s="19"/>
      <c r="D224" s="17"/>
      <c r="H224" s="17"/>
      <c r="I224" s="21"/>
    </row>
    <row r="225" spans="2:9" x14ac:dyDescent="0.35">
      <c r="B225" s="16">
        <f t="shared" si="16"/>
        <v>0</v>
      </c>
      <c r="C225" s="19"/>
      <c r="D225" s="17"/>
      <c r="H225" s="17"/>
      <c r="I225" s="21"/>
    </row>
    <row r="226" spans="2:9" x14ac:dyDescent="0.35">
      <c r="B226" s="16">
        <f t="shared" si="16"/>
        <v>0</v>
      </c>
      <c r="C226" s="19"/>
      <c r="D226" s="17"/>
      <c r="H226" s="17"/>
      <c r="I226" s="21"/>
    </row>
    <row r="227" spans="2:9" x14ac:dyDescent="0.35">
      <c r="B227" s="16">
        <f t="shared" si="16"/>
        <v>0</v>
      </c>
      <c r="C227" s="19"/>
      <c r="D227" s="17"/>
      <c r="H227" s="17"/>
      <c r="I227" s="21"/>
    </row>
    <row r="228" spans="2:9" x14ac:dyDescent="0.35">
      <c r="B228" s="16">
        <f t="shared" si="16"/>
        <v>0</v>
      </c>
      <c r="C228" s="19"/>
      <c r="D228" s="17"/>
      <c r="H228" s="17"/>
      <c r="I228" s="21"/>
    </row>
    <row r="229" spans="2:9" x14ac:dyDescent="0.35">
      <c r="B229" s="16">
        <f t="shared" si="16"/>
        <v>0</v>
      </c>
      <c r="C229" s="19"/>
      <c r="D229" s="17"/>
      <c r="H229" s="17"/>
      <c r="I229" s="21"/>
    </row>
    <row r="230" spans="2:9" x14ac:dyDescent="0.35">
      <c r="B230" s="16">
        <f t="shared" si="16"/>
        <v>0</v>
      </c>
      <c r="C230" s="19"/>
      <c r="D230" s="17"/>
      <c r="H230" s="17"/>
      <c r="I230" s="21"/>
    </row>
    <row r="231" spans="2:9" x14ac:dyDescent="0.35">
      <c r="B231" s="16">
        <f t="shared" si="16"/>
        <v>0</v>
      </c>
      <c r="C231" s="19"/>
      <c r="D231" s="17"/>
      <c r="H231" s="17"/>
      <c r="I231" s="21"/>
    </row>
    <row r="232" spans="2:9" x14ac:dyDescent="0.35">
      <c r="B232" s="16">
        <f t="shared" si="16"/>
        <v>0</v>
      </c>
      <c r="C232" s="19"/>
      <c r="D232" s="17"/>
      <c r="H232" s="17"/>
      <c r="I232" s="21"/>
    </row>
    <row r="233" spans="2:9" x14ac:dyDescent="0.35">
      <c r="B233" s="16">
        <f t="shared" si="16"/>
        <v>0</v>
      </c>
      <c r="C233" s="19"/>
      <c r="D233" s="17"/>
      <c r="H233" s="17"/>
      <c r="I233" s="21"/>
    </row>
    <row r="234" spans="2:9" x14ac:dyDescent="0.35">
      <c r="B234" s="16">
        <f t="shared" si="16"/>
        <v>0</v>
      </c>
      <c r="C234" s="19"/>
      <c r="D234" s="17"/>
      <c r="H234" s="17"/>
      <c r="I234" s="21"/>
    </row>
    <row r="235" spans="2:9" x14ac:dyDescent="0.35">
      <c r="B235" s="16">
        <f t="shared" si="16"/>
        <v>0</v>
      </c>
      <c r="C235" s="19"/>
      <c r="D235" s="17"/>
      <c r="H235" s="17"/>
      <c r="I235" s="21"/>
    </row>
    <row r="236" spans="2:9" x14ac:dyDescent="0.35">
      <c r="B236" s="16">
        <f t="shared" si="16"/>
        <v>0</v>
      </c>
      <c r="C236" s="19"/>
      <c r="D236" s="17"/>
      <c r="H236" s="17"/>
      <c r="I236" s="21"/>
    </row>
    <row r="237" spans="2:9" x14ac:dyDescent="0.35">
      <c r="B237" s="16">
        <f t="shared" si="16"/>
        <v>0</v>
      </c>
      <c r="C237" s="19"/>
      <c r="D237" s="17"/>
      <c r="H237" s="17"/>
      <c r="I237" s="21"/>
    </row>
    <row r="238" spans="2:9" x14ac:dyDescent="0.35">
      <c r="B238" s="16">
        <f t="shared" si="16"/>
        <v>0</v>
      </c>
      <c r="C238" s="19"/>
      <c r="D238" s="17"/>
      <c r="H238" s="17"/>
      <c r="I238" s="21"/>
    </row>
    <row r="239" spans="2:9" x14ac:dyDescent="0.35">
      <c r="B239" s="16">
        <f t="shared" si="16"/>
        <v>0</v>
      </c>
      <c r="C239" s="19"/>
      <c r="D239" s="17"/>
      <c r="H239" s="17"/>
      <c r="I239" s="21"/>
    </row>
    <row r="240" spans="2:9" x14ac:dyDescent="0.35">
      <c r="B240" s="16">
        <f t="shared" si="16"/>
        <v>0</v>
      </c>
      <c r="C240" s="19"/>
      <c r="D240" s="17"/>
      <c r="H240" s="17"/>
      <c r="I240" s="21"/>
    </row>
    <row r="241" spans="2:9" x14ac:dyDescent="0.35">
      <c r="B241" s="16">
        <f t="shared" si="16"/>
        <v>0</v>
      </c>
      <c r="C241" s="19"/>
      <c r="D241" s="17"/>
      <c r="H241" s="17"/>
      <c r="I241" s="21"/>
    </row>
    <row r="242" spans="2:9" x14ac:dyDescent="0.35">
      <c r="B242" s="16">
        <f t="shared" si="16"/>
        <v>0</v>
      </c>
      <c r="C242" s="19"/>
      <c r="D242" s="17"/>
      <c r="H242" s="17"/>
      <c r="I242" s="21"/>
    </row>
    <row r="243" spans="2:9" x14ac:dyDescent="0.35">
      <c r="B243" s="16">
        <f t="shared" si="16"/>
        <v>0</v>
      </c>
      <c r="C243" s="19"/>
      <c r="D243" s="17"/>
      <c r="H243" s="17"/>
      <c r="I243" s="21"/>
    </row>
    <row r="244" spans="2:9" x14ac:dyDescent="0.35">
      <c r="B244" s="16">
        <f t="shared" si="16"/>
        <v>0</v>
      </c>
      <c r="C244" s="19"/>
      <c r="D244" s="17"/>
      <c r="H244" s="17"/>
      <c r="I244" s="21"/>
    </row>
    <row r="245" spans="2:9" x14ac:dyDescent="0.35">
      <c r="B245" s="16">
        <f t="shared" si="16"/>
        <v>0</v>
      </c>
      <c r="C245" s="19"/>
      <c r="D245" s="17"/>
      <c r="H245" s="17"/>
      <c r="I245" s="21"/>
    </row>
    <row r="246" spans="2:9" x14ac:dyDescent="0.35">
      <c r="B246" s="16">
        <f t="shared" si="16"/>
        <v>0</v>
      </c>
      <c r="C246" s="19"/>
      <c r="D246" s="17"/>
      <c r="H246" s="17"/>
      <c r="I246" s="21"/>
    </row>
    <row r="247" spans="2:9" x14ac:dyDescent="0.35">
      <c r="B247" s="16">
        <f t="shared" si="16"/>
        <v>0</v>
      </c>
      <c r="C247" s="19"/>
      <c r="D247" s="17"/>
      <c r="H247" s="17"/>
      <c r="I247" s="21"/>
    </row>
    <row r="248" spans="2:9" x14ac:dyDescent="0.35">
      <c r="B248" s="16">
        <f t="shared" si="16"/>
        <v>0</v>
      </c>
      <c r="C248" s="19"/>
      <c r="D248" s="17"/>
      <c r="H248" s="17"/>
      <c r="I248" s="21"/>
    </row>
    <row r="249" spans="2:9" x14ac:dyDescent="0.35">
      <c r="B249" s="16">
        <f t="shared" si="16"/>
        <v>0</v>
      </c>
      <c r="C249" s="19"/>
      <c r="D249" s="17"/>
      <c r="H249" s="17"/>
      <c r="I249" s="21"/>
    </row>
    <row r="250" spans="2:9" x14ac:dyDescent="0.35">
      <c r="B250" s="16">
        <f t="shared" si="16"/>
        <v>0</v>
      </c>
      <c r="C250" s="19"/>
      <c r="D250" s="17"/>
      <c r="H250" s="17"/>
      <c r="I250" s="21"/>
    </row>
    <row r="251" spans="2:9" x14ac:dyDescent="0.35">
      <c r="B251" s="16">
        <f t="shared" si="16"/>
        <v>0</v>
      </c>
      <c r="C251" s="19"/>
      <c r="D251" s="17"/>
      <c r="H251" s="17"/>
      <c r="I251" s="21"/>
    </row>
    <row r="252" spans="2:9" x14ac:dyDescent="0.35">
      <c r="B252" s="16">
        <f t="shared" si="16"/>
        <v>0</v>
      </c>
      <c r="C252" s="19"/>
      <c r="D252" s="17"/>
      <c r="H252" s="17"/>
      <c r="I252" s="21"/>
    </row>
    <row r="253" spans="2:9" x14ac:dyDescent="0.35">
      <c r="B253" s="16">
        <f t="shared" si="16"/>
        <v>0</v>
      </c>
      <c r="C253" s="19"/>
      <c r="D253" s="17"/>
      <c r="H253" s="17"/>
      <c r="I253" s="21"/>
    </row>
    <row r="254" spans="2:9" x14ac:dyDescent="0.35">
      <c r="B254" s="16">
        <f t="shared" si="16"/>
        <v>0</v>
      </c>
      <c r="C254" s="19"/>
      <c r="D254" s="17"/>
      <c r="H254" s="17"/>
      <c r="I254" s="21"/>
    </row>
    <row r="255" spans="2:9" x14ac:dyDescent="0.35">
      <c r="B255" s="16">
        <f t="shared" si="16"/>
        <v>0</v>
      </c>
      <c r="C255" s="19"/>
      <c r="D255" s="17"/>
      <c r="H255" s="17"/>
      <c r="I255" s="21"/>
    </row>
    <row r="256" spans="2:9" x14ac:dyDescent="0.35">
      <c r="B256" s="16">
        <f t="shared" si="16"/>
        <v>0</v>
      </c>
      <c r="C256" s="19"/>
      <c r="D256" s="17"/>
      <c r="H256" s="17"/>
      <c r="I256" s="21"/>
    </row>
    <row r="257" spans="2:9" x14ac:dyDescent="0.35">
      <c r="B257" s="16">
        <f t="shared" si="16"/>
        <v>0</v>
      </c>
      <c r="C257" s="19"/>
      <c r="D257" s="17"/>
      <c r="H257" s="17"/>
      <c r="I257" s="21"/>
    </row>
    <row r="258" spans="2:9" x14ac:dyDescent="0.35">
      <c r="B258" s="16">
        <f t="shared" si="16"/>
        <v>0</v>
      </c>
      <c r="C258" s="19"/>
      <c r="D258" s="17"/>
      <c r="H258" s="17"/>
      <c r="I258" s="21"/>
    </row>
    <row r="259" spans="2:9" x14ac:dyDescent="0.35">
      <c r="B259" s="16">
        <f t="shared" si="16"/>
        <v>0</v>
      </c>
      <c r="C259" s="19"/>
      <c r="D259" s="17"/>
      <c r="H259" s="17"/>
      <c r="I259" s="21"/>
    </row>
    <row r="260" spans="2:9" x14ac:dyDescent="0.35">
      <c r="B260" s="16">
        <f t="shared" si="16"/>
        <v>0</v>
      </c>
      <c r="C260" s="19"/>
      <c r="D260" s="17"/>
      <c r="H260" s="17"/>
      <c r="I260" s="21"/>
    </row>
    <row r="261" spans="2:9" x14ac:dyDescent="0.35">
      <c r="B261" s="16">
        <f t="shared" si="16"/>
        <v>0</v>
      </c>
      <c r="C261" s="19"/>
      <c r="D261" s="17"/>
      <c r="H261" s="17"/>
      <c r="I261" s="21"/>
    </row>
    <row r="262" spans="2:9" x14ac:dyDescent="0.35">
      <c r="B262" s="16">
        <f t="shared" si="16"/>
        <v>0</v>
      </c>
      <c r="C262" s="19"/>
      <c r="D262" s="17"/>
      <c r="H262" s="17"/>
      <c r="I262" s="21"/>
    </row>
    <row r="263" spans="2:9" x14ac:dyDescent="0.35">
      <c r="B263" s="16">
        <f t="shared" si="16"/>
        <v>0</v>
      </c>
      <c r="C263" s="19"/>
      <c r="D263" s="17"/>
      <c r="H263" s="17"/>
      <c r="I263" s="21"/>
    </row>
    <row r="264" spans="2:9" x14ac:dyDescent="0.35">
      <c r="B264" s="16">
        <f t="shared" si="16"/>
        <v>0</v>
      </c>
      <c r="C264" s="19"/>
      <c r="D264" s="17"/>
      <c r="H264" s="17"/>
      <c r="I264" s="21"/>
    </row>
    <row r="265" spans="2:9" x14ac:dyDescent="0.35">
      <c r="B265" s="16">
        <f t="shared" si="16"/>
        <v>0</v>
      </c>
      <c r="C265" s="19"/>
      <c r="D265" s="17"/>
      <c r="H265" s="17"/>
      <c r="I265" s="21"/>
    </row>
    <row r="266" spans="2:9" x14ac:dyDescent="0.35">
      <c r="B266" s="16">
        <f t="shared" si="16"/>
        <v>0</v>
      </c>
      <c r="C266" s="19"/>
      <c r="D266" s="17"/>
      <c r="H266" s="17"/>
      <c r="I266" s="21"/>
    </row>
    <row r="267" spans="2:9" x14ac:dyDescent="0.35">
      <c r="B267" s="16">
        <f t="shared" ref="B267:B301" si="17">D266</f>
        <v>0</v>
      </c>
      <c r="C267" s="19"/>
      <c r="D267" s="17"/>
      <c r="H267" s="17"/>
      <c r="I267" s="21"/>
    </row>
    <row r="268" spans="2:9" x14ac:dyDescent="0.35">
      <c r="B268" s="16">
        <f t="shared" si="17"/>
        <v>0</v>
      </c>
      <c r="C268" s="19"/>
      <c r="D268" s="17"/>
      <c r="H268" s="17"/>
      <c r="I268" s="21"/>
    </row>
    <row r="269" spans="2:9" x14ac:dyDescent="0.35">
      <c r="B269" s="16">
        <f t="shared" si="17"/>
        <v>0</v>
      </c>
      <c r="C269" s="19"/>
      <c r="D269" s="17"/>
      <c r="H269" s="17"/>
      <c r="I269" s="21"/>
    </row>
    <row r="270" spans="2:9" x14ac:dyDescent="0.35">
      <c r="B270" s="16">
        <f t="shared" si="17"/>
        <v>0</v>
      </c>
      <c r="C270" s="19"/>
      <c r="D270" s="17"/>
      <c r="H270" s="17"/>
      <c r="I270" s="21"/>
    </row>
    <row r="271" spans="2:9" x14ac:dyDescent="0.35">
      <c r="B271" s="16">
        <f t="shared" si="17"/>
        <v>0</v>
      </c>
      <c r="C271" s="19"/>
      <c r="D271" s="17"/>
      <c r="H271" s="17"/>
      <c r="I271" s="21"/>
    </row>
    <row r="272" spans="2:9" x14ac:dyDescent="0.35">
      <c r="B272" s="16">
        <f t="shared" si="17"/>
        <v>0</v>
      </c>
      <c r="C272" s="19"/>
      <c r="D272" s="17"/>
      <c r="H272" s="17"/>
      <c r="I272" s="21"/>
    </row>
    <row r="273" spans="2:9" x14ac:dyDescent="0.35">
      <c r="B273" s="16">
        <f t="shared" si="17"/>
        <v>0</v>
      </c>
      <c r="C273" s="19"/>
      <c r="D273" s="17"/>
      <c r="H273" s="17"/>
      <c r="I273" s="21"/>
    </row>
    <row r="274" spans="2:9" x14ac:dyDescent="0.35">
      <c r="B274" s="16">
        <f t="shared" si="17"/>
        <v>0</v>
      </c>
      <c r="C274" s="19"/>
      <c r="D274" s="17"/>
      <c r="H274" s="17"/>
      <c r="I274" s="21"/>
    </row>
    <row r="275" spans="2:9" x14ac:dyDescent="0.35">
      <c r="B275" s="16">
        <f t="shared" si="17"/>
        <v>0</v>
      </c>
      <c r="C275" s="19"/>
      <c r="D275" s="17"/>
      <c r="H275" s="17"/>
      <c r="I275" s="21"/>
    </row>
    <row r="276" spans="2:9" x14ac:dyDescent="0.35">
      <c r="B276" s="16">
        <f t="shared" si="17"/>
        <v>0</v>
      </c>
      <c r="C276" s="19"/>
      <c r="D276" s="17"/>
      <c r="H276" s="17"/>
      <c r="I276" s="21"/>
    </row>
    <row r="277" spans="2:9" x14ac:dyDescent="0.35">
      <c r="B277" s="16">
        <f t="shared" si="17"/>
        <v>0</v>
      </c>
      <c r="C277" s="19"/>
      <c r="D277" s="17"/>
      <c r="H277" s="17"/>
      <c r="I277" s="21"/>
    </row>
    <row r="278" spans="2:9" x14ac:dyDescent="0.35">
      <c r="B278" s="16">
        <f t="shared" si="17"/>
        <v>0</v>
      </c>
      <c r="C278" s="19"/>
      <c r="D278" s="17"/>
      <c r="H278" s="17"/>
      <c r="I278" s="21"/>
    </row>
    <row r="279" spans="2:9" x14ac:dyDescent="0.35">
      <c r="B279" s="16">
        <f t="shared" si="17"/>
        <v>0</v>
      </c>
      <c r="C279" s="19"/>
      <c r="D279" s="17"/>
      <c r="H279" s="17"/>
      <c r="I279" s="21"/>
    </row>
    <row r="280" spans="2:9" x14ac:dyDescent="0.35">
      <c r="B280" s="16">
        <f t="shared" si="17"/>
        <v>0</v>
      </c>
      <c r="C280" s="19"/>
      <c r="D280" s="17"/>
      <c r="H280" s="17"/>
      <c r="I280" s="21"/>
    </row>
    <row r="281" spans="2:9" x14ac:dyDescent="0.35">
      <c r="B281" s="16">
        <f t="shared" si="17"/>
        <v>0</v>
      </c>
      <c r="C281" s="19"/>
      <c r="D281" s="17"/>
      <c r="H281" s="17"/>
      <c r="I281" s="21"/>
    </row>
    <row r="282" spans="2:9" x14ac:dyDescent="0.35">
      <c r="B282" s="16">
        <f t="shared" si="17"/>
        <v>0</v>
      </c>
      <c r="C282" s="19"/>
      <c r="D282" s="17"/>
      <c r="H282" s="17"/>
      <c r="I282" s="21"/>
    </row>
    <row r="283" spans="2:9" x14ac:dyDescent="0.35">
      <c r="B283" s="16">
        <f t="shared" si="17"/>
        <v>0</v>
      </c>
      <c r="C283" s="19"/>
      <c r="D283" s="17"/>
      <c r="H283" s="17"/>
      <c r="I283" s="21"/>
    </row>
    <row r="284" spans="2:9" x14ac:dyDescent="0.35">
      <c r="B284" s="16">
        <f t="shared" si="17"/>
        <v>0</v>
      </c>
      <c r="C284" s="19"/>
      <c r="D284" s="17"/>
      <c r="H284" s="17"/>
      <c r="I284" s="21"/>
    </row>
    <row r="285" spans="2:9" x14ac:dyDescent="0.35">
      <c r="B285" s="16">
        <f t="shared" si="17"/>
        <v>0</v>
      </c>
      <c r="C285" s="19"/>
      <c r="D285" s="17"/>
      <c r="H285" s="17"/>
      <c r="I285" s="21"/>
    </row>
    <row r="286" spans="2:9" x14ac:dyDescent="0.35">
      <c r="B286" s="16">
        <f t="shared" si="17"/>
        <v>0</v>
      </c>
      <c r="C286" s="19"/>
      <c r="D286" s="17"/>
      <c r="H286" s="17"/>
      <c r="I286" s="21"/>
    </row>
    <row r="287" spans="2:9" x14ac:dyDescent="0.35">
      <c r="B287" s="16">
        <f t="shared" si="17"/>
        <v>0</v>
      </c>
      <c r="C287" s="19"/>
      <c r="D287" s="17"/>
      <c r="H287" s="17"/>
      <c r="I287" s="21"/>
    </row>
    <row r="288" spans="2:9" x14ac:dyDescent="0.35">
      <c r="B288" s="16">
        <f t="shared" si="17"/>
        <v>0</v>
      </c>
      <c r="C288" s="19"/>
      <c r="D288" s="17"/>
      <c r="H288" s="17"/>
      <c r="I288" s="21"/>
    </row>
    <row r="289" spans="2:9" x14ac:dyDescent="0.35">
      <c r="B289" s="16">
        <f t="shared" si="17"/>
        <v>0</v>
      </c>
      <c r="C289" s="19"/>
      <c r="D289" s="17"/>
      <c r="H289" s="17"/>
      <c r="I289" s="21"/>
    </row>
    <row r="290" spans="2:9" x14ac:dyDescent="0.35">
      <c r="B290" s="16">
        <f t="shared" si="17"/>
        <v>0</v>
      </c>
      <c r="C290" s="19"/>
      <c r="D290" s="17"/>
      <c r="H290" s="17"/>
      <c r="I290" s="21"/>
    </row>
    <row r="291" spans="2:9" x14ac:dyDescent="0.35">
      <c r="B291" s="16">
        <f t="shared" si="17"/>
        <v>0</v>
      </c>
      <c r="C291" s="19"/>
      <c r="D291" s="17"/>
      <c r="H291" s="17"/>
      <c r="I291" s="21"/>
    </row>
    <row r="292" spans="2:9" x14ac:dyDescent="0.35">
      <c r="B292" s="16">
        <f t="shared" si="17"/>
        <v>0</v>
      </c>
      <c r="C292" s="19"/>
      <c r="D292" s="17"/>
      <c r="H292" s="17"/>
      <c r="I292" s="21"/>
    </row>
    <row r="293" spans="2:9" x14ac:dyDescent="0.35">
      <c r="B293" s="16">
        <f t="shared" si="17"/>
        <v>0</v>
      </c>
      <c r="C293" s="19"/>
      <c r="D293" s="17"/>
      <c r="H293" s="17"/>
      <c r="I293" s="21"/>
    </row>
    <row r="294" spans="2:9" x14ac:dyDescent="0.35">
      <c r="B294" s="16">
        <f t="shared" si="17"/>
        <v>0</v>
      </c>
      <c r="C294" s="19"/>
      <c r="D294" s="17"/>
      <c r="H294" s="17"/>
      <c r="I294" s="21"/>
    </row>
    <row r="295" spans="2:9" x14ac:dyDescent="0.35">
      <c r="B295" s="16">
        <f t="shared" si="17"/>
        <v>0</v>
      </c>
      <c r="C295" s="19"/>
      <c r="D295" s="17"/>
      <c r="H295" s="17"/>
      <c r="I295" s="21"/>
    </row>
    <row r="296" spans="2:9" x14ac:dyDescent="0.35">
      <c r="B296" s="16">
        <f t="shared" si="17"/>
        <v>0</v>
      </c>
      <c r="C296" s="19"/>
      <c r="D296" s="17"/>
      <c r="H296" s="17"/>
      <c r="I296" s="21"/>
    </row>
    <row r="297" spans="2:9" x14ac:dyDescent="0.35">
      <c r="B297" s="16">
        <f t="shared" si="17"/>
        <v>0</v>
      </c>
      <c r="C297" s="19"/>
      <c r="D297" s="17"/>
      <c r="H297" s="17"/>
      <c r="I297" s="21"/>
    </row>
    <row r="298" spans="2:9" x14ac:dyDescent="0.35">
      <c r="B298" s="16">
        <f t="shared" si="17"/>
        <v>0</v>
      </c>
      <c r="C298" s="19"/>
      <c r="D298" s="17"/>
      <c r="H298" s="17"/>
      <c r="I298" s="21"/>
    </row>
    <row r="299" spans="2:9" x14ac:dyDescent="0.35">
      <c r="B299" s="16">
        <f t="shared" si="17"/>
        <v>0</v>
      </c>
      <c r="C299" s="19"/>
      <c r="D299" s="17"/>
      <c r="H299" s="17"/>
      <c r="I299" s="21"/>
    </row>
    <row r="300" spans="2:9" x14ac:dyDescent="0.35">
      <c r="B300" s="16">
        <f t="shared" si="17"/>
        <v>0</v>
      </c>
      <c r="C300" s="19"/>
      <c r="D300" s="17"/>
      <c r="H300" s="17"/>
      <c r="I300" s="21"/>
    </row>
    <row r="301" spans="2:9" x14ac:dyDescent="0.35">
      <c r="B301" s="16">
        <f t="shared" si="17"/>
        <v>0</v>
      </c>
      <c r="I301" s="21"/>
    </row>
    <row r="302" spans="2:9" x14ac:dyDescent="0.35">
      <c r="I302" s="21"/>
    </row>
  </sheetData>
  <sheetProtection password="A7EC" sheet="1" objects="1" scenarios="1"/>
  <protectedRanges>
    <protectedRange sqref="D5:D6" name="Range3"/>
    <protectedRange sqref="E9:G279" name="Range1"/>
    <protectedRange sqref="Q9:R301" name="Range2"/>
  </protectedRanges>
  <conditionalFormatting sqref="C9:R32">
    <cfRule type="expression" dxfId="29" priority="6">
      <formula>$P9=TRUE</formula>
    </cfRule>
  </conditionalFormatting>
  <conditionalFormatting sqref="D6">
    <cfRule type="expression" dxfId="28" priority="7">
      <formula>$P6=TRUE</formula>
    </cfRule>
  </conditionalFormatting>
  <conditionalFormatting sqref="C33:R36">
    <cfRule type="expression" dxfId="4" priority="5">
      <formula>$P33=TRUE</formula>
    </cfRule>
  </conditionalFormatting>
  <conditionalFormatting sqref="C37:R40">
    <cfRule type="expression" dxfId="3" priority="4">
      <formula>$P37=TRUE</formula>
    </cfRule>
  </conditionalFormatting>
  <conditionalFormatting sqref="C41:R44">
    <cfRule type="expression" dxfId="2" priority="3">
      <formula>$P41=TRUE</formula>
    </cfRule>
  </conditionalFormatting>
  <conditionalFormatting sqref="C45:R48">
    <cfRule type="expression" dxfId="1" priority="2">
      <formula>$P45=TRUE</formula>
    </cfRule>
  </conditionalFormatting>
  <conditionalFormatting sqref="C49:R52">
    <cfRule type="expression" dxfId="0" priority="1">
      <formula>$P49=TRUE</formula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55EA50-93AA-4360-BD87-F5FE7B065C52}">
          <x14:formula1>
            <xm:f>Sheet1!$B$24:$B$30</xm:f>
          </x14:formula1>
          <xm:sqref>F9:F301</xm:sqref>
        </x14:dataValidation>
        <x14:dataValidation type="list" allowBlank="1" showInputMessage="1" showErrorMessage="1" xr:uid="{BBF2D6D1-ED94-4F38-8D28-819B442FD755}">
          <x14:formula1>
            <xm:f>Sheet1!$C$24:$C$25</xm:f>
          </x14:formula1>
          <xm:sqref>G9:G301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402B-62B1-4EF4-B1E8-F4D6F06590BF}">
  <sheetPr codeName="Sheet2"/>
  <dimension ref="B2:N133"/>
  <sheetViews>
    <sheetView workbookViewId="0">
      <selection activeCell="B14" sqref="B14"/>
    </sheetView>
  </sheetViews>
  <sheetFormatPr defaultRowHeight="14.5" x14ac:dyDescent="0.35"/>
  <cols>
    <col min="3" max="3" width="16.08984375" customWidth="1"/>
    <col min="4" max="5" width="19.453125" customWidth="1"/>
    <col min="6" max="6" width="13.54296875" customWidth="1"/>
    <col min="8" max="8" width="16.90625" customWidth="1"/>
    <col min="9" max="10" width="14.6328125" customWidth="1"/>
    <col min="14" max="14" width="8.90625" style="7"/>
  </cols>
  <sheetData>
    <row r="2" spans="2:14" x14ac:dyDescent="0.35">
      <c r="B2" t="s">
        <v>0</v>
      </c>
      <c r="C2" t="s">
        <v>1</v>
      </c>
      <c r="D2" t="s">
        <v>11</v>
      </c>
      <c r="E2" t="s">
        <v>20</v>
      </c>
      <c r="F2" t="s">
        <v>2</v>
      </c>
      <c r="H2" t="s">
        <v>13</v>
      </c>
      <c r="I2" t="s">
        <v>14</v>
      </c>
      <c r="M2" t="s">
        <v>17</v>
      </c>
    </row>
    <row r="3" spans="2:14" ht="15.5" x14ac:dyDescent="0.35">
      <c r="B3" t="s">
        <v>5</v>
      </c>
      <c r="C3" t="s">
        <v>18</v>
      </c>
      <c r="D3" t="str">
        <f>B3&amp;C3</f>
        <v>Entry 1Individual</v>
      </c>
      <c r="E3" t="str">
        <f>Task_times[[#This Row],[Exam]]&amp;Task_times[[#This Row],[Task duration]]</f>
        <v>Entry 10.00347222222222222</v>
      </c>
      <c r="F3" s="2">
        <v>3.472222222222222E-3</v>
      </c>
      <c r="I3" s="2"/>
      <c r="J3" s="2"/>
      <c r="K3" s="6">
        <f>'SfL timetable'!F9</f>
        <v>0</v>
      </c>
      <c r="L3" s="6" t="str">
        <f>'SfL timetable'!G9</f>
        <v>Individual</v>
      </c>
      <c r="M3" s="6" t="str">
        <f>'SfL timetable'!H9</f>
        <v/>
      </c>
      <c r="N3" s="7">
        <f>SUM($M$3:M3)/$I$5</f>
        <v>0</v>
      </c>
    </row>
    <row r="4" spans="2:14" ht="15.5" x14ac:dyDescent="0.35">
      <c r="B4" t="s">
        <v>5</v>
      </c>
      <c r="C4" t="s">
        <v>19</v>
      </c>
      <c r="D4" t="str">
        <f t="shared" ref="D4:D13" si="0">B4&amp;C4</f>
        <v>Entry 1Group discussion</v>
      </c>
      <c r="E4" t="str">
        <f>Task_times[[#This Row],[Exam]]&amp;Task_times[[#This Row],[Task duration]]</f>
        <v>Entry 10.00277777777777778</v>
      </c>
      <c r="F4" s="2">
        <v>2.7777777777777779E-3</v>
      </c>
      <c r="H4" t="s">
        <v>12</v>
      </c>
      <c r="I4" s="2">
        <v>6.9444444444444441E-3</v>
      </c>
      <c r="J4" s="2"/>
      <c r="K4" s="6">
        <f>'SfL timetable'!F10</f>
        <v>0</v>
      </c>
      <c r="L4" s="6" t="str">
        <f>'SfL timetable'!G10</f>
        <v>Individual</v>
      </c>
      <c r="M4" s="6" t="str">
        <f>'SfL timetable'!H10</f>
        <v/>
      </c>
      <c r="N4" s="7">
        <f>SUM($M$3:M4)/$I$5</f>
        <v>0</v>
      </c>
    </row>
    <row r="5" spans="2:14" ht="15.5" x14ac:dyDescent="0.35">
      <c r="B5" t="s">
        <v>6</v>
      </c>
      <c r="C5" t="s">
        <v>18</v>
      </c>
      <c r="D5" t="str">
        <f t="shared" si="0"/>
        <v>Entry 2Individual</v>
      </c>
      <c r="E5" t="str">
        <f>Task_times[[#This Row],[Exam]]&amp;Task_times[[#This Row],[Task duration]]</f>
        <v>Entry 20.00555555555555556</v>
      </c>
      <c r="F5" s="2">
        <v>5.5555555555555558E-3</v>
      </c>
      <c r="H5" t="s">
        <v>15</v>
      </c>
      <c r="I5" s="2">
        <v>2.5694444444444447E-2</v>
      </c>
      <c r="J5" s="2"/>
      <c r="K5" s="6">
        <f>'SfL timetable'!F11</f>
        <v>0</v>
      </c>
      <c r="L5" s="6" t="str">
        <f>'SfL timetable'!G11</f>
        <v>Group discussion</v>
      </c>
      <c r="M5" s="6" t="str">
        <f ca="1">'SfL timetable'!H11</f>
        <v/>
      </c>
      <c r="N5" s="7">
        <f ca="1">SUM($M$3:M5)/$I$5</f>
        <v>0</v>
      </c>
    </row>
    <row r="6" spans="2:14" ht="15.5" x14ac:dyDescent="0.35">
      <c r="B6" t="s">
        <v>6</v>
      </c>
      <c r="C6" t="s">
        <v>19</v>
      </c>
      <c r="D6" t="str">
        <f t="shared" si="0"/>
        <v>Entry 2Group discussion</v>
      </c>
      <c r="E6" t="str">
        <f>Task_times[[#This Row],[Exam]]&amp;Task_times[[#This Row],[Task duration]]</f>
        <v>Entry 20.00347222222222222</v>
      </c>
      <c r="F6" s="2">
        <v>3.472222222222222E-3</v>
      </c>
      <c r="H6" t="s">
        <v>26</v>
      </c>
      <c r="I6" s="2">
        <v>6.2499999999999995E-3</v>
      </c>
      <c r="K6" s="6" t="str">
        <f>'SfL timetable'!F12</f>
        <v>Break</v>
      </c>
      <c r="L6" s="6">
        <f>'SfL timetable'!G12</f>
        <v>0</v>
      </c>
      <c r="M6" s="6">
        <f ca="1">'SfL timetable'!H12</f>
        <v>2.7777777777777779E-3</v>
      </c>
      <c r="N6" s="7">
        <f ca="1">SUM($M$3:M6)/$I$5</f>
        <v>0.1081081081081081</v>
      </c>
    </row>
    <row r="7" spans="2:14" ht="15.5" x14ac:dyDescent="0.35">
      <c r="B7" t="s">
        <v>7</v>
      </c>
      <c r="C7" t="s">
        <v>18</v>
      </c>
      <c r="D7" t="str">
        <f t="shared" si="0"/>
        <v>Entry 3Individual</v>
      </c>
      <c r="E7" t="str">
        <f>Task_times[[#This Row],[Exam]]&amp;Task_times[[#This Row],[Task duration]]</f>
        <v>Entry 30.00555555555555556</v>
      </c>
      <c r="F7" s="2">
        <v>5.5555555555555558E-3</v>
      </c>
      <c r="H7" t="s">
        <v>35</v>
      </c>
      <c r="I7" s="2">
        <v>0</v>
      </c>
      <c r="K7" s="6">
        <f>'SfL timetable'!F13</f>
        <v>0</v>
      </c>
      <c r="L7" s="6" t="str">
        <f>'SfL timetable'!G13</f>
        <v>Individual</v>
      </c>
      <c r="M7" s="6" t="str">
        <f ca="1">'SfL timetable'!H13</f>
        <v/>
      </c>
      <c r="N7" s="7">
        <f ca="1">SUM($M$3:M7)/$I$5</f>
        <v>0.1081081081081081</v>
      </c>
    </row>
    <row r="8" spans="2:14" ht="15.5" x14ac:dyDescent="0.35">
      <c r="B8" t="s">
        <v>7</v>
      </c>
      <c r="C8" t="s">
        <v>19</v>
      </c>
      <c r="D8" t="str">
        <f t="shared" si="0"/>
        <v>Entry 3Group discussion</v>
      </c>
      <c r="E8" t="str">
        <f>Task_times[[#This Row],[Exam]]&amp;Task_times[[#This Row],[Task duration]]</f>
        <v>Entry 30.00416666666666667</v>
      </c>
      <c r="F8" s="2">
        <v>4.1666666666666666E-3</v>
      </c>
      <c r="K8" s="6">
        <f>'SfL timetable'!F14</f>
        <v>0</v>
      </c>
      <c r="L8" s="6" t="str">
        <f>'SfL timetable'!G14</f>
        <v>Individual</v>
      </c>
      <c r="M8" s="6" t="str">
        <f ca="1">'SfL timetable'!H14</f>
        <v/>
      </c>
      <c r="N8" s="7">
        <f ca="1">SUM($M$3:M8)/$I$5</f>
        <v>0.1081081081081081</v>
      </c>
    </row>
    <row r="9" spans="2:14" ht="15.5" x14ac:dyDescent="0.35">
      <c r="B9" t="s">
        <v>27</v>
      </c>
      <c r="C9" t="s">
        <v>18</v>
      </c>
      <c r="D9" t="str">
        <f t="shared" si="0"/>
        <v>Level 1Individual</v>
      </c>
      <c r="E9" t="str">
        <f>Task_times[[#This Row],[Exam]]&amp;Task_times[[#This Row],[Task duration]]</f>
        <v>Level 10.00694444444444444</v>
      </c>
      <c r="F9" s="2">
        <v>6.9444444444444441E-3</v>
      </c>
      <c r="K9" s="6">
        <f>'SfL timetable'!F15</f>
        <v>0</v>
      </c>
      <c r="L9" s="6" t="str">
        <f>'SfL timetable'!G15</f>
        <v>Group discussion</v>
      </c>
      <c r="M9" s="6" t="str">
        <f ca="1">'SfL timetable'!H15</f>
        <v/>
      </c>
      <c r="N9" s="7">
        <f ca="1">SUM($M$3:M9)/$I$5</f>
        <v>0.1081081081081081</v>
      </c>
    </row>
    <row r="10" spans="2:14" ht="15.5" x14ac:dyDescent="0.35">
      <c r="B10" t="s">
        <v>27</v>
      </c>
      <c r="C10" t="s">
        <v>19</v>
      </c>
      <c r="D10" t="str">
        <f t="shared" si="0"/>
        <v>Level 1Group discussion</v>
      </c>
      <c r="E10" t="str">
        <f>Task_times[[#This Row],[Exam]]&amp;Task_times[[#This Row],[Task duration]]</f>
        <v>Level 10.00486111111111111</v>
      </c>
      <c r="F10" s="2">
        <v>4.8611111111111112E-3</v>
      </c>
      <c r="K10" s="6" t="str">
        <f>'SfL timetable'!F16</f>
        <v>Break</v>
      </c>
      <c r="L10" s="6">
        <f>'SfL timetable'!G16</f>
        <v>0</v>
      </c>
      <c r="M10" s="6">
        <f ca="1">'SfL timetable'!H16</f>
        <v>2.7777777777777779E-3</v>
      </c>
      <c r="N10" s="7">
        <f ca="1">SUM($M$3:M10)/$I$5</f>
        <v>0.2162162162162162</v>
      </c>
    </row>
    <row r="11" spans="2:14" ht="15.5" x14ac:dyDescent="0.35">
      <c r="B11" t="s">
        <v>4</v>
      </c>
      <c r="C11" t="s">
        <v>18</v>
      </c>
      <c r="D11" t="str">
        <f t="shared" si="0"/>
        <v>Level 2Individual</v>
      </c>
      <c r="E11" t="str">
        <f>Task_times[[#This Row],[Exam]]&amp;Task_times[[#This Row],[Task duration]]</f>
        <v>Level 20.00972222222222222</v>
      </c>
      <c r="F11" s="2">
        <v>9.7222222222222224E-3</v>
      </c>
      <c r="K11" s="6">
        <f>'SfL timetable'!F17</f>
        <v>0</v>
      </c>
      <c r="L11" s="6" t="str">
        <f>'SfL timetable'!G17</f>
        <v>Individual</v>
      </c>
      <c r="M11" s="6" t="str">
        <f ca="1">'SfL timetable'!H17</f>
        <v/>
      </c>
      <c r="N11" s="7">
        <f ca="1">SUM($M$3:M11)/$I$5</f>
        <v>0.2162162162162162</v>
      </c>
    </row>
    <row r="12" spans="2:14" ht="15.5" x14ac:dyDescent="0.35">
      <c r="B12" t="s">
        <v>4</v>
      </c>
      <c r="C12" t="s">
        <v>19</v>
      </c>
      <c r="D12" t="str">
        <f t="shared" si="0"/>
        <v>Level 2Group discussion</v>
      </c>
      <c r="E12" t="str">
        <f>Task_times[[#This Row],[Exam]]&amp;Task_times[[#This Row],[Task duration]]</f>
        <v>Level 20.00555555555555556</v>
      </c>
      <c r="F12" s="2">
        <v>5.5555555555555558E-3</v>
      </c>
      <c r="K12" s="6">
        <f>'SfL timetable'!F18</f>
        <v>0</v>
      </c>
      <c r="L12" s="6" t="str">
        <f>'SfL timetable'!G18</f>
        <v>Individual</v>
      </c>
      <c r="M12" s="6" t="str">
        <f ca="1">'SfL timetable'!H18</f>
        <v/>
      </c>
      <c r="N12" s="7">
        <f ca="1">SUM($M$3:M12)/$I$5</f>
        <v>0.2162162162162162</v>
      </c>
    </row>
    <row r="13" spans="2:14" ht="14.75" customHeight="1" x14ac:dyDescent="0.35">
      <c r="B13" t="s">
        <v>16</v>
      </c>
      <c r="D13" t="str">
        <f t="shared" si="0"/>
        <v>Break</v>
      </c>
      <c r="E13" t="str">
        <f>Task_times[[#This Row],[Exam]]&amp;Task_times[[#This Row],[Task duration]]</f>
        <v>Break0.00277777777777778</v>
      </c>
      <c r="F13" s="2">
        <v>2.7777777777777779E-3</v>
      </c>
      <c r="K13" s="6">
        <f>'SfL timetable'!F19</f>
        <v>0</v>
      </c>
      <c r="L13" s="6" t="str">
        <f>'SfL timetable'!G19</f>
        <v>Group discussion</v>
      </c>
      <c r="M13" s="6" t="str">
        <f ca="1">'SfL timetable'!H19</f>
        <v/>
      </c>
      <c r="N13" s="7">
        <f ca="1">SUM($M$3:M13)/$I$5</f>
        <v>0.2162162162162162</v>
      </c>
    </row>
    <row r="14" spans="2:14" ht="15.5" x14ac:dyDescent="0.35">
      <c r="B14" t="s">
        <v>16</v>
      </c>
      <c r="D14" t="str">
        <f t="shared" ref="D14" si="1">B14&amp;C14</f>
        <v>Break</v>
      </c>
      <c r="E14" t="str">
        <f>Task_times[[#This Row],[Exam]]&amp;Task_times[[#This Row],[Task duration]]</f>
        <v>Break0.00694444444444444</v>
      </c>
      <c r="F14" s="2">
        <v>6.9444444444444441E-3</v>
      </c>
      <c r="K14" s="6" t="str">
        <f>'SfL timetable'!F20</f>
        <v>Break</v>
      </c>
      <c r="L14" s="6">
        <f>'SfL timetable'!G20</f>
        <v>0</v>
      </c>
      <c r="M14" s="6">
        <f ca="1">'SfL timetable'!H20</f>
        <v>2.7777777777777779E-3</v>
      </c>
      <c r="N14" s="7">
        <f ca="1">SUM($M$3:M14)/$I$5</f>
        <v>0.32432432432432429</v>
      </c>
    </row>
    <row r="15" spans="2:14" ht="15.5" x14ac:dyDescent="0.35">
      <c r="B15" t="s">
        <v>28</v>
      </c>
      <c r="D15" t="str">
        <f>B15&amp;C15</f>
        <v>Lunch</v>
      </c>
      <c r="E15" s="10" t="str">
        <f>Task_times[[#This Row],[Exam]]&amp;Task_times[[#This Row],[Task duration]]</f>
        <v>Lunch0.0409722222222222</v>
      </c>
      <c r="F15" s="2">
        <v>4.0972222222222222E-2</v>
      </c>
      <c r="K15" s="6">
        <f>'SfL timetable'!F21</f>
        <v>0</v>
      </c>
      <c r="L15" s="6" t="str">
        <f>'SfL timetable'!G21</f>
        <v>Individual</v>
      </c>
      <c r="M15" s="6" t="str">
        <f ca="1">'SfL timetable'!H21</f>
        <v/>
      </c>
      <c r="N15" s="7">
        <f ca="1">SUM($M$3:M15)/$I$5</f>
        <v>0.32432432432432429</v>
      </c>
    </row>
    <row r="16" spans="2:14" x14ac:dyDescent="0.35">
      <c r="K16" s="6">
        <f>'SfL timetable'!F22</f>
        <v>0</v>
      </c>
      <c r="L16" s="6" t="str">
        <f>'SfL timetable'!G22</f>
        <v>Individual</v>
      </c>
      <c r="M16" s="6" t="str">
        <f ca="1">'SfL timetable'!H22</f>
        <v/>
      </c>
      <c r="N16" s="7">
        <f ca="1">SUM($M$3:M16)/$I$5</f>
        <v>0.32432432432432429</v>
      </c>
    </row>
    <row r="17" spans="2:14" x14ac:dyDescent="0.35">
      <c r="K17" s="6">
        <f>'SfL timetable'!F23</f>
        <v>0</v>
      </c>
      <c r="L17" s="6" t="str">
        <f>'SfL timetable'!G23</f>
        <v>Group discussion</v>
      </c>
      <c r="M17" s="6" t="str">
        <f ca="1">'SfL timetable'!H23</f>
        <v/>
      </c>
      <c r="N17" s="7">
        <f ca="1">SUM($M$3:M17)/$I$5</f>
        <v>0.32432432432432429</v>
      </c>
    </row>
    <row r="18" spans="2:14" x14ac:dyDescent="0.35">
      <c r="K18" s="6" t="str">
        <f>'SfL timetable'!F24</f>
        <v>Break</v>
      </c>
      <c r="L18" s="6">
        <f>'SfL timetable'!G24</f>
        <v>0</v>
      </c>
      <c r="M18" s="6">
        <f ca="1">'SfL timetable'!H24</f>
        <v>2.7777777777777779E-3</v>
      </c>
      <c r="N18" s="7">
        <f ca="1">SUM($M$3:M18)/$I$5</f>
        <v>0.4324324324324324</v>
      </c>
    </row>
    <row r="19" spans="2:14" x14ac:dyDescent="0.35">
      <c r="K19" s="6">
        <f>'SfL timetable'!F25</f>
        <v>0</v>
      </c>
      <c r="L19" s="6" t="str">
        <f>'SfL timetable'!G25</f>
        <v>Individual</v>
      </c>
      <c r="M19" s="6" t="str">
        <f ca="1">'SfL timetable'!H25</f>
        <v/>
      </c>
      <c r="N19" s="7">
        <f ca="1">SUM($M$3:M19)/$I$5</f>
        <v>0.4324324324324324</v>
      </c>
    </row>
    <row r="20" spans="2:14" x14ac:dyDescent="0.35">
      <c r="K20" s="6">
        <f>'SfL timetable'!F26</f>
        <v>0</v>
      </c>
      <c r="L20" s="6" t="str">
        <f>'SfL timetable'!G26</f>
        <v>Individual</v>
      </c>
      <c r="M20" s="6" t="str">
        <f ca="1">'SfL timetable'!H26</f>
        <v/>
      </c>
      <c r="N20" s="7">
        <f ca="1">SUM($M$3:M20)/$I$5</f>
        <v>0.4324324324324324</v>
      </c>
    </row>
    <row r="21" spans="2:14" x14ac:dyDescent="0.35">
      <c r="K21" s="6">
        <f>'SfL timetable'!F27</f>
        <v>0</v>
      </c>
      <c r="L21" s="6" t="str">
        <f>'SfL timetable'!G27</f>
        <v>Group discussion</v>
      </c>
      <c r="M21" s="6" t="str">
        <f ca="1">'SfL timetable'!H27</f>
        <v/>
      </c>
      <c r="N21" s="7">
        <f ca="1">SUM($M$3:M21)/$I$5</f>
        <v>0.4324324324324324</v>
      </c>
    </row>
    <row r="22" spans="2:14" x14ac:dyDescent="0.35">
      <c r="K22" s="6" t="str">
        <f>'SfL timetable'!F28</f>
        <v>Break</v>
      </c>
      <c r="L22" s="6">
        <f>'SfL timetable'!G28</f>
        <v>0</v>
      </c>
      <c r="M22" s="6">
        <f ca="1">'SfL timetable'!H28</f>
        <v>2.7777777777777779E-3</v>
      </c>
      <c r="N22" s="7">
        <f ca="1">SUM($M$3:M22)/$I$5</f>
        <v>0.54054054054054057</v>
      </c>
    </row>
    <row r="23" spans="2:14" x14ac:dyDescent="0.35">
      <c r="B23" t="s">
        <v>34</v>
      </c>
      <c r="C23" t="s">
        <v>33</v>
      </c>
      <c r="K23" s="6"/>
      <c r="L23" s="6"/>
      <c r="M23" s="6"/>
    </row>
    <row r="24" spans="2:14" x14ac:dyDescent="0.35">
      <c r="B24" t="s">
        <v>5</v>
      </c>
      <c r="C24" t="s">
        <v>18</v>
      </c>
      <c r="K24" s="6"/>
      <c r="L24" s="6"/>
      <c r="M24" s="6"/>
    </row>
    <row r="25" spans="2:14" x14ac:dyDescent="0.35">
      <c r="B25" t="s">
        <v>6</v>
      </c>
      <c r="C25" t="s">
        <v>19</v>
      </c>
      <c r="K25" s="6"/>
      <c r="L25" s="6"/>
      <c r="M25" s="6"/>
    </row>
    <row r="26" spans="2:14" x14ac:dyDescent="0.35">
      <c r="B26" t="s">
        <v>7</v>
      </c>
      <c r="K26" s="6"/>
      <c r="L26" s="6"/>
      <c r="M26" s="6"/>
    </row>
    <row r="27" spans="2:14" x14ac:dyDescent="0.35">
      <c r="B27" t="s">
        <v>27</v>
      </c>
      <c r="K27" s="6"/>
      <c r="L27" s="6"/>
      <c r="M27" s="6"/>
    </row>
    <row r="28" spans="2:14" x14ac:dyDescent="0.35">
      <c r="B28" t="s">
        <v>4</v>
      </c>
      <c r="K28" s="6"/>
      <c r="L28" s="6"/>
      <c r="M28" s="6"/>
    </row>
    <row r="29" spans="2:14" x14ac:dyDescent="0.35">
      <c r="B29" t="s">
        <v>16</v>
      </c>
      <c r="K29" s="6"/>
      <c r="L29" s="6"/>
      <c r="M29" s="6"/>
    </row>
    <row r="30" spans="2:14" x14ac:dyDescent="0.35">
      <c r="B30" t="s">
        <v>28</v>
      </c>
      <c r="K30" s="6"/>
      <c r="L30" s="6"/>
      <c r="M30" s="6"/>
    </row>
    <row r="31" spans="2:14" x14ac:dyDescent="0.35">
      <c r="K31" s="6"/>
      <c r="L31" s="6"/>
      <c r="M31" s="6"/>
    </row>
    <row r="32" spans="2:14" x14ac:dyDescent="0.35">
      <c r="K32" s="6"/>
      <c r="L32" s="6"/>
      <c r="M32" s="6"/>
    </row>
    <row r="33" spans="11:13" x14ac:dyDescent="0.35">
      <c r="K33" s="6"/>
      <c r="L33" s="6"/>
      <c r="M33" s="6"/>
    </row>
    <row r="34" spans="11:13" x14ac:dyDescent="0.35">
      <c r="K34" s="6"/>
      <c r="L34" s="6"/>
      <c r="M34" s="6"/>
    </row>
    <row r="35" spans="11:13" x14ac:dyDescent="0.35">
      <c r="K35" s="6"/>
      <c r="L35" s="6"/>
      <c r="M35" s="6"/>
    </row>
    <row r="36" spans="11:13" x14ac:dyDescent="0.35">
      <c r="K36" s="6"/>
      <c r="L36" s="6"/>
      <c r="M36" s="6"/>
    </row>
    <row r="37" spans="11:13" x14ac:dyDescent="0.35">
      <c r="K37" s="6"/>
      <c r="L37" s="6"/>
      <c r="M37" s="6"/>
    </row>
    <row r="38" spans="11:13" x14ac:dyDescent="0.35">
      <c r="K38" s="6"/>
      <c r="L38" s="6"/>
      <c r="M38" s="6"/>
    </row>
    <row r="39" spans="11:13" x14ac:dyDescent="0.35">
      <c r="K39" s="6"/>
      <c r="L39" s="6"/>
      <c r="M39" s="6"/>
    </row>
    <row r="40" spans="11:13" x14ac:dyDescent="0.35">
      <c r="K40" s="6"/>
      <c r="L40" s="6"/>
      <c r="M40" s="6"/>
    </row>
    <row r="41" spans="11:13" x14ac:dyDescent="0.35">
      <c r="K41" s="6"/>
      <c r="L41" s="6"/>
      <c r="M41" s="6"/>
    </row>
    <row r="42" spans="11:13" x14ac:dyDescent="0.35">
      <c r="K42" s="6"/>
      <c r="L42" s="6"/>
      <c r="M42" s="6"/>
    </row>
    <row r="43" spans="11:13" x14ac:dyDescent="0.35">
      <c r="K43" s="6"/>
      <c r="L43" s="6"/>
      <c r="M43" s="6"/>
    </row>
    <row r="44" spans="11:13" x14ac:dyDescent="0.35">
      <c r="K44" s="6"/>
      <c r="L44" s="6"/>
      <c r="M44" s="6"/>
    </row>
    <row r="45" spans="11:13" x14ac:dyDescent="0.35">
      <c r="K45" s="6"/>
      <c r="L45" s="6"/>
      <c r="M45" s="6"/>
    </row>
    <row r="46" spans="11:13" x14ac:dyDescent="0.35">
      <c r="K46" s="6"/>
      <c r="L46" s="6"/>
      <c r="M46" s="6"/>
    </row>
    <row r="47" spans="11:13" x14ac:dyDescent="0.35">
      <c r="K47" s="6"/>
      <c r="L47" s="6"/>
      <c r="M47" s="6"/>
    </row>
    <row r="48" spans="11:13" x14ac:dyDescent="0.35">
      <c r="K48" s="6"/>
      <c r="L48" s="6"/>
      <c r="M48" s="6"/>
    </row>
    <row r="49" spans="11:13" x14ac:dyDescent="0.35">
      <c r="K49" s="6"/>
      <c r="L49" s="6"/>
      <c r="M49" s="6"/>
    </row>
    <row r="50" spans="11:13" x14ac:dyDescent="0.35">
      <c r="K50" s="6"/>
      <c r="L50" s="6"/>
      <c r="M50" s="6"/>
    </row>
    <row r="51" spans="11:13" x14ac:dyDescent="0.35">
      <c r="K51" s="6"/>
      <c r="L51" s="6"/>
      <c r="M51" s="6"/>
    </row>
    <row r="52" spans="11:13" x14ac:dyDescent="0.35">
      <c r="K52" s="6"/>
      <c r="L52" s="6"/>
      <c r="M52" s="6"/>
    </row>
    <row r="53" spans="11:13" x14ac:dyDescent="0.35">
      <c r="K53" s="6"/>
      <c r="L53" s="6"/>
      <c r="M53" s="6"/>
    </row>
    <row r="54" spans="11:13" x14ac:dyDescent="0.35">
      <c r="K54" s="6"/>
      <c r="L54" s="6"/>
      <c r="M54" s="6"/>
    </row>
    <row r="55" spans="11:13" x14ac:dyDescent="0.35">
      <c r="K55" s="6"/>
      <c r="L55" s="6"/>
      <c r="M55" s="6"/>
    </row>
    <row r="56" spans="11:13" x14ac:dyDescent="0.35">
      <c r="K56" s="6"/>
      <c r="L56" s="6"/>
      <c r="M56" s="6"/>
    </row>
    <row r="57" spans="11:13" x14ac:dyDescent="0.35">
      <c r="K57" s="6"/>
      <c r="L57" s="6"/>
      <c r="M57" s="6"/>
    </row>
    <row r="58" spans="11:13" x14ac:dyDescent="0.35">
      <c r="K58" s="6"/>
      <c r="L58" s="6"/>
      <c r="M58" s="6"/>
    </row>
    <row r="59" spans="11:13" x14ac:dyDescent="0.35">
      <c r="K59" s="6"/>
      <c r="L59" s="6"/>
      <c r="M59" s="6"/>
    </row>
    <row r="60" spans="11:13" x14ac:dyDescent="0.35">
      <c r="K60" s="6"/>
      <c r="L60" s="6"/>
      <c r="M60" s="6"/>
    </row>
    <row r="61" spans="11:13" x14ac:dyDescent="0.35">
      <c r="K61" s="6"/>
      <c r="L61" s="6"/>
      <c r="M61" s="6"/>
    </row>
    <row r="62" spans="11:13" x14ac:dyDescent="0.35">
      <c r="K62" s="6"/>
      <c r="L62" s="6"/>
      <c r="M62" s="6"/>
    </row>
    <row r="63" spans="11:13" x14ac:dyDescent="0.35">
      <c r="K63" s="6"/>
      <c r="L63" s="6"/>
      <c r="M63" s="6"/>
    </row>
    <row r="64" spans="11:13" x14ac:dyDescent="0.35">
      <c r="K64" s="6"/>
      <c r="L64" s="6"/>
      <c r="M64" s="6"/>
    </row>
    <row r="65" spans="11:13" x14ac:dyDescent="0.35">
      <c r="K65" s="6"/>
      <c r="L65" s="6"/>
      <c r="M65" s="6"/>
    </row>
    <row r="66" spans="11:13" x14ac:dyDescent="0.35">
      <c r="K66" s="6"/>
      <c r="L66" s="6"/>
      <c r="M66" s="6"/>
    </row>
    <row r="67" spans="11:13" x14ac:dyDescent="0.35">
      <c r="K67" s="6"/>
      <c r="L67" s="6"/>
      <c r="M67" s="6"/>
    </row>
    <row r="68" spans="11:13" x14ac:dyDescent="0.35">
      <c r="K68" s="6"/>
      <c r="L68" s="6"/>
      <c r="M68" s="6"/>
    </row>
    <row r="69" spans="11:13" x14ac:dyDescent="0.35">
      <c r="K69" s="6"/>
      <c r="L69" s="6"/>
      <c r="M69" s="6"/>
    </row>
    <row r="70" spans="11:13" x14ac:dyDescent="0.35">
      <c r="K70" s="6"/>
      <c r="L70" s="6"/>
      <c r="M70" s="6"/>
    </row>
    <row r="71" spans="11:13" x14ac:dyDescent="0.35">
      <c r="K71" s="6"/>
      <c r="L71" s="6"/>
      <c r="M71" s="6"/>
    </row>
    <row r="72" spans="11:13" x14ac:dyDescent="0.35">
      <c r="K72" s="6"/>
      <c r="L72" s="6"/>
      <c r="M72" s="6"/>
    </row>
    <row r="73" spans="11:13" x14ac:dyDescent="0.35">
      <c r="K73" s="6"/>
      <c r="L73" s="6"/>
      <c r="M73" s="6"/>
    </row>
    <row r="74" spans="11:13" x14ac:dyDescent="0.35">
      <c r="K74" s="6"/>
      <c r="L74" s="6"/>
      <c r="M74" s="6"/>
    </row>
    <row r="75" spans="11:13" x14ac:dyDescent="0.35">
      <c r="K75" s="6"/>
      <c r="L75" s="6"/>
      <c r="M75" s="6"/>
    </row>
    <row r="76" spans="11:13" x14ac:dyDescent="0.35">
      <c r="K76" s="6"/>
      <c r="L76" s="6"/>
      <c r="M76" s="6"/>
    </row>
    <row r="77" spans="11:13" x14ac:dyDescent="0.35">
      <c r="K77" s="6"/>
      <c r="L77" s="6"/>
      <c r="M77" s="6"/>
    </row>
    <row r="78" spans="11:13" x14ac:dyDescent="0.35">
      <c r="K78" s="6"/>
      <c r="L78" s="6"/>
      <c r="M78" s="6"/>
    </row>
    <row r="79" spans="11:13" x14ac:dyDescent="0.35">
      <c r="K79" s="6"/>
      <c r="L79" s="6"/>
      <c r="M79" s="6"/>
    </row>
    <row r="80" spans="11:13" x14ac:dyDescent="0.35">
      <c r="K80" s="6"/>
      <c r="L80" s="6"/>
      <c r="M80" s="6"/>
    </row>
    <row r="81" spans="11:13" x14ac:dyDescent="0.35">
      <c r="K81" s="6"/>
      <c r="L81" s="6"/>
      <c r="M81" s="6"/>
    </row>
    <row r="82" spans="11:13" x14ac:dyDescent="0.35">
      <c r="K82" s="6"/>
      <c r="L82" s="6"/>
      <c r="M82" s="6"/>
    </row>
    <row r="83" spans="11:13" x14ac:dyDescent="0.35">
      <c r="K83" s="6"/>
      <c r="L83" s="6"/>
      <c r="M83" s="6"/>
    </row>
    <row r="84" spans="11:13" x14ac:dyDescent="0.35">
      <c r="K84" s="6"/>
      <c r="L84" s="6"/>
      <c r="M84" s="6"/>
    </row>
    <row r="85" spans="11:13" x14ac:dyDescent="0.35">
      <c r="K85" s="6"/>
      <c r="L85" s="6"/>
      <c r="M85" s="6"/>
    </row>
    <row r="86" spans="11:13" x14ac:dyDescent="0.35">
      <c r="K86" s="6"/>
      <c r="L86" s="6"/>
      <c r="M86" s="6"/>
    </row>
    <row r="87" spans="11:13" x14ac:dyDescent="0.35">
      <c r="K87" s="6"/>
      <c r="L87" s="6"/>
      <c r="M87" s="6"/>
    </row>
    <row r="88" spans="11:13" x14ac:dyDescent="0.35">
      <c r="K88" s="6"/>
      <c r="L88" s="6"/>
      <c r="M88" s="6"/>
    </row>
    <row r="89" spans="11:13" x14ac:dyDescent="0.35">
      <c r="K89" s="6"/>
      <c r="L89" s="6"/>
      <c r="M89" s="6"/>
    </row>
    <row r="90" spans="11:13" x14ac:dyDescent="0.35">
      <c r="K90" s="6"/>
      <c r="L90" s="6"/>
      <c r="M90" s="6"/>
    </row>
    <row r="91" spans="11:13" x14ac:dyDescent="0.35">
      <c r="K91" s="6"/>
      <c r="L91" s="6"/>
      <c r="M91" s="6"/>
    </row>
    <row r="92" spans="11:13" x14ac:dyDescent="0.35">
      <c r="K92" s="6"/>
      <c r="L92" s="6"/>
      <c r="M92" s="6"/>
    </row>
    <row r="93" spans="11:13" x14ac:dyDescent="0.35">
      <c r="K93" s="6"/>
      <c r="L93" s="6"/>
      <c r="M93" s="6"/>
    </row>
    <row r="94" spans="11:13" x14ac:dyDescent="0.35">
      <c r="K94" s="6"/>
      <c r="L94" s="6"/>
      <c r="M94" s="6"/>
    </row>
    <row r="95" spans="11:13" x14ac:dyDescent="0.35">
      <c r="K95" s="6"/>
      <c r="L95" s="6"/>
      <c r="M95" s="6"/>
    </row>
    <row r="96" spans="11:13" x14ac:dyDescent="0.35">
      <c r="K96" s="6"/>
      <c r="L96" s="6"/>
      <c r="M96" s="6"/>
    </row>
    <row r="97" spans="11:13" x14ac:dyDescent="0.35">
      <c r="K97" s="6"/>
      <c r="L97" s="6"/>
      <c r="M97" s="6"/>
    </row>
    <row r="98" spans="11:13" x14ac:dyDescent="0.35">
      <c r="K98" s="6"/>
      <c r="L98" s="6"/>
      <c r="M98" s="6"/>
    </row>
    <row r="99" spans="11:13" x14ac:dyDescent="0.35">
      <c r="K99" s="6"/>
      <c r="L99" s="6"/>
      <c r="M99" s="6"/>
    </row>
    <row r="100" spans="11:13" x14ac:dyDescent="0.35">
      <c r="K100" s="6"/>
      <c r="L100" s="6"/>
      <c r="M100" s="6"/>
    </row>
    <row r="101" spans="11:13" x14ac:dyDescent="0.35">
      <c r="K101" s="6"/>
      <c r="L101" s="6"/>
      <c r="M101" s="6"/>
    </row>
    <row r="102" spans="11:13" x14ac:dyDescent="0.35">
      <c r="K102" s="6"/>
      <c r="L102" s="6"/>
      <c r="M102" s="6"/>
    </row>
    <row r="103" spans="11:13" x14ac:dyDescent="0.35">
      <c r="K103" s="6"/>
      <c r="L103" s="6"/>
      <c r="M103" s="6"/>
    </row>
    <row r="104" spans="11:13" x14ac:dyDescent="0.35">
      <c r="K104" s="6"/>
      <c r="L104" s="6"/>
      <c r="M104" s="6"/>
    </row>
    <row r="105" spans="11:13" x14ac:dyDescent="0.35">
      <c r="K105" s="6"/>
      <c r="L105" s="6"/>
      <c r="M105" s="6"/>
    </row>
    <row r="106" spans="11:13" x14ac:dyDescent="0.35">
      <c r="K106" s="6"/>
      <c r="L106" s="6"/>
      <c r="M106" s="6"/>
    </row>
    <row r="107" spans="11:13" x14ac:dyDescent="0.35">
      <c r="K107" s="6"/>
      <c r="L107" s="6"/>
      <c r="M107" s="6"/>
    </row>
    <row r="108" spans="11:13" x14ac:dyDescent="0.35">
      <c r="K108" s="6"/>
      <c r="L108" s="6"/>
      <c r="M108" s="6"/>
    </row>
    <row r="109" spans="11:13" x14ac:dyDescent="0.35">
      <c r="K109" s="6"/>
      <c r="L109" s="6"/>
      <c r="M109" s="6"/>
    </row>
    <row r="110" spans="11:13" x14ac:dyDescent="0.35">
      <c r="K110" s="6"/>
      <c r="L110" s="6"/>
      <c r="M110" s="6"/>
    </row>
    <row r="111" spans="11:13" x14ac:dyDescent="0.35">
      <c r="K111" s="6"/>
      <c r="L111" s="6"/>
      <c r="M111" s="6"/>
    </row>
    <row r="112" spans="11:13" x14ac:dyDescent="0.35">
      <c r="K112" s="6"/>
      <c r="L112" s="6"/>
      <c r="M112" s="6"/>
    </row>
    <row r="113" spans="11:13" x14ac:dyDescent="0.35">
      <c r="K113" s="6"/>
      <c r="L113" s="6"/>
      <c r="M113" s="6"/>
    </row>
    <row r="114" spans="11:13" x14ac:dyDescent="0.35">
      <c r="K114" s="6"/>
      <c r="L114" s="6"/>
      <c r="M114" s="6"/>
    </row>
    <row r="115" spans="11:13" x14ac:dyDescent="0.35">
      <c r="K115" s="6"/>
      <c r="L115" s="6"/>
      <c r="M115" s="6"/>
    </row>
    <row r="116" spans="11:13" x14ac:dyDescent="0.35">
      <c r="K116" s="6"/>
      <c r="L116" s="6"/>
      <c r="M116" s="6"/>
    </row>
    <row r="117" spans="11:13" x14ac:dyDescent="0.35">
      <c r="K117" s="6"/>
      <c r="L117" s="6"/>
      <c r="M117" s="6"/>
    </row>
    <row r="118" spans="11:13" x14ac:dyDescent="0.35">
      <c r="K118" s="6"/>
      <c r="L118" s="6"/>
      <c r="M118" s="6"/>
    </row>
    <row r="119" spans="11:13" x14ac:dyDescent="0.35">
      <c r="K119" s="6"/>
      <c r="L119" s="6"/>
      <c r="M119" s="6"/>
    </row>
    <row r="120" spans="11:13" x14ac:dyDescent="0.35">
      <c r="K120" s="6"/>
      <c r="L120" s="6"/>
      <c r="M120" s="6"/>
    </row>
    <row r="121" spans="11:13" x14ac:dyDescent="0.35">
      <c r="K121" s="6"/>
      <c r="L121" s="6"/>
      <c r="M121" s="6"/>
    </row>
    <row r="122" spans="11:13" x14ac:dyDescent="0.35">
      <c r="K122" s="6"/>
      <c r="L122" s="6"/>
      <c r="M122" s="6"/>
    </row>
    <row r="123" spans="11:13" x14ac:dyDescent="0.35">
      <c r="K123" s="6"/>
      <c r="L123" s="6"/>
      <c r="M123" s="6"/>
    </row>
    <row r="124" spans="11:13" x14ac:dyDescent="0.35">
      <c r="K124" s="6"/>
      <c r="L124" s="6"/>
      <c r="M124" s="6"/>
    </row>
    <row r="125" spans="11:13" x14ac:dyDescent="0.35">
      <c r="K125" s="6"/>
      <c r="L125" s="6"/>
      <c r="M125" s="6"/>
    </row>
    <row r="126" spans="11:13" x14ac:dyDescent="0.35">
      <c r="K126" s="6"/>
      <c r="L126" s="6"/>
      <c r="M126" s="6"/>
    </row>
    <row r="127" spans="11:13" x14ac:dyDescent="0.35">
      <c r="K127" s="6"/>
      <c r="L127" s="6"/>
      <c r="M127" s="6"/>
    </row>
    <row r="128" spans="11:13" x14ac:dyDescent="0.35">
      <c r="K128" s="6"/>
      <c r="L128" s="6"/>
      <c r="M128" s="6"/>
    </row>
    <row r="129" spans="11:13" x14ac:dyDescent="0.35">
      <c r="K129" s="6"/>
      <c r="L129" s="6"/>
      <c r="M129" s="6"/>
    </row>
    <row r="130" spans="11:13" x14ac:dyDescent="0.35">
      <c r="K130" s="6"/>
      <c r="L130" s="6"/>
      <c r="M130" s="6"/>
    </row>
    <row r="131" spans="11:13" x14ac:dyDescent="0.35">
      <c r="K131" s="6"/>
      <c r="L131" s="6"/>
      <c r="M131" s="6"/>
    </row>
    <row r="132" spans="11:13" x14ac:dyDescent="0.35">
      <c r="K132" s="6"/>
      <c r="L132" s="6"/>
      <c r="M132" s="6"/>
    </row>
    <row r="133" spans="11:13" x14ac:dyDescent="0.35">
      <c r="K133" s="6"/>
      <c r="L133" s="6"/>
      <c r="M133" s="6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SfL timetable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Voula Kanistra</dc:creator>
  <cp:lastModifiedBy>Alex Stone</cp:lastModifiedBy>
  <dcterms:created xsi:type="dcterms:W3CDTF">2020-10-19T11:41:58Z</dcterms:created>
  <dcterms:modified xsi:type="dcterms:W3CDTF">2021-02-26T10:48:52Z</dcterms:modified>
</cp:coreProperties>
</file>